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saagi\Downloads\"/>
    </mc:Choice>
  </mc:AlternateContent>
  <xr:revisionPtr revIDLastSave="0" documentId="13_ncr:1_{AEEE4A93-37E1-4D25-B757-B32150669E97}" xr6:coauthVersionLast="47" xr6:coauthVersionMax="47" xr10:uidLastSave="{00000000-0000-0000-0000-000000000000}"/>
  <bookViews>
    <workbookView xWindow="-120" yWindow="-12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10" i="19"/>
  <c r="O11" i="19"/>
  <c r="O12" i="19"/>
  <c r="O13" i="19"/>
  <c r="O14" i="19"/>
  <c r="O15" i="19"/>
  <c r="O16" i="19"/>
  <c r="O17" i="19"/>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G110" i="48"/>
  <c r="H109" i="48"/>
  <c r="G109" i="48"/>
  <c r="H108" i="48"/>
  <c r="G108" i="48"/>
  <c r="G106" i="48"/>
  <c r="G105" i="48"/>
  <c r="G104" i="48"/>
  <c r="G102"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O105" i="47"/>
  <c r="O104" i="47"/>
  <c r="O103" i="47"/>
  <c r="O102" i="47"/>
  <c r="O101" i="47"/>
  <c r="O100" i="47"/>
  <c r="O99" i="47"/>
  <c r="O98" i="47"/>
  <c r="O97" i="47"/>
  <c r="O96" i="47"/>
  <c r="O95" i="47"/>
  <c r="O94" i="47"/>
  <c r="O93" i="47"/>
  <c r="O92" i="47"/>
  <c r="O91" i="47"/>
  <c r="O90" i="47"/>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L88" i="33"/>
  <c r="C124" i="47" s="1"/>
  <c r="B124" i="47" s="1"/>
  <c r="W60" i="33"/>
  <c r="C114" i="28" s="1"/>
  <c r="B114" i="28" s="1"/>
  <c r="R60" i="33"/>
  <c r="E121" i="48" s="1"/>
  <c r="W70" i="33"/>
  <c r="E119" i="47" s="1"/>
  <c r="D119" i="47" s="1"/>
  <c r="X60" i="33"/>
  <c r="E114" i="28" s="1"/>
  <c r="D114" i="28" s="1"/>
  <c r="T80" i="33"/>
  <c r="E122" i="47" s="1"/>
  <c r="D122"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N88" i="33" l="1"/>
  <c r="E124" i="47" s="1"/>
  <c r="R98" i="33"/>
  <c r="N98" i="33"/>
  <c r="E126" i="28" s="1"/>
  <c r="D126" i="28" s="1"/>
  <c r="LP103" i="47"/>
  <c r="LQ103" i="47" s="1"/>
  <c r="LR103" i="47" s="1"/>
  <c r="LC103" i="47"/>
  <c r="LF103" i="47" s="1"/>
  <c r="MC103" i="47"/>
  <c r="MF103" i="47" s="1"/>
  <c r="KP103" i="47"/>
  <c r="KP105" i="47"/>
  <c r="MC105" i="47"/>
  <c r="MD105" i="47" s="1"/>
  <c r="ME105" i="47" s="1"/>
  <c r="LP105" i="47"/>
  <c r="LQ105" i="47" s="1"/>
  <c r="LR105" i="47" s="1"/>
  <c r="LC105" i="47"/>
  <c r="MC98" i="47"/>
  <c r="LC98" i="47"/>
  <c r="LP98" i="47"/>
  <c r="LS98" i="47" s="1"/>
  <c r="MC96" i="47"/>
  <c r="MF96" i="47" s="1"/>
  <c r="KP96" i="47"/>
  <c r="KQ96" i="47" s="1"/>
  <c r="KR96" i="47" s="1"/>
  <c r="LC96" i="47"/>
  <c r="LP96" i="47"/>
  <c r="LP94" i="47"/>
  <c r="MC94" i="47"/>
  <c r="MD94" i="47" s="1"/>
  <c r="ME94" i="47" s="1"/>
  <c r="KP94" i="47"/>
  <c r="LC94" i="47"/>
  <c r="LF94" i="47" s="1"/>
  <c r="MC92" i="47"/>
  <c r="LC92" i="47"/>
  <c r="LD92" i="47" s="1"/>
  <c r="LE92" i="47" s="1"/>
  <c r="LP92" i="47"/>
  <c r="KP92" i="47"/>
  <c r="KQ92" i="47" s="1"/>
  <c r="KR92" i="47" s="1"/>
  <c r="V82" i="47"/>
  <c r="JV5" i="28"/>
  <c r="O5" i="19"/>
  <c r="O6" i="19"/>
  <c r="O7" i="19"/>
  <c r="O8" i="19"/>
  <c r="O9" i="19"/>
  <c r="H114" i="48"/>
  <c r="H110" i="48"/>
  <c r="H106" i="48"/>
  <c r="H105" i="48"/>
  <c r="H104" i="48"/>
  <c r="H102" i="48"/>
  <c r="H101" i="48"/>
  <c r="H97" i="48"/>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P96" i="47"/>
  <c r="AC96" i="47"/>
  <c r="AF96" i="47" s="1"/>
  <c r="O124" i="47"/>
  <c r="Q124" i="47" s="1"/>
  <c r="R124" i="47" s="1"/>
  <c r="O126" i="28"/>
  <c r="AB124" i="47"/>
  <c r="AD124" i="47" s="1"/>
  <c r="AE124" i="47" s="1"/>
  <c r="E255" i="18"/>
  <c r="E3" i="48" s="1"/>
  <c r="E182" i="18"/>
  <c r="AL44" i="33" s="1"/>
  <c r="E179" i="18"/>
  <c r="E147" i="18"/>
  <c r="E152" i="18"/>
  <c r="E136" i="18"/>
  <c r="E192" i="18"/>
  <c r="E224" i="18"/>
  <c r="E168" i="18"/>
  <c r="E165" i="18"/>
  <c r="E103" i="18"/>
  <c r="IB128" i="28"/>
  <c r="JO128" i="28"/>
  <c r="HO128" i="28"/>
  <c r="LO128" i="28"/>
  <c r="AB128" i="28"/>
  <c r="BB128" i="28"/>
  <c r="DB128" i="28"/>
  <c r="EB128" i="28"/>
  <c r="G81" i="29"/>
  <c r="J82" i="32"/>
  <c r="G82" i="32" s="1"/>
  <c r="G34" i="32"/>
  <c r="K5" i="44"/>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80" i="22"/>
  <c r="H95" i="22"/>
  <c r="H68" i="22"/>
  <c r="H38" i="22"/>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H23" i="22"/>
  <c r="KM4" i="47"/>
  <c r="IM4" i="47"/>
  <c r="HZ4" i="47"/>
  <c r="FZ4" i="47"/>
  <c r="DM4" i="47"/>
  <c r="BM4" i="47"/>
  <c r="BZ4" i="28"/>
  <c r="FZ4" i="28"/>
  <c r="M4" i="28"/>
  <c r="IM4" i="28"/>
  <c r="BM4" i="28"/>
  <c r="GZ4" i="28"/>
  <c r="H12" i="30"/>
  <c r="H39" i="22"/>
  <c r="H15" i="22"/>
  <c r="Q16" i="33" s="1"/>
  <c r="H79" i="22"/>
  <c r="B1" i="32"/>
  <c r="H78" i="22"/>
  <c r="B1" i="47"/>
  <c r="H104" i="22"/>
  <c r="I132" i="48" s="1"/>
  <c r="H7" i="22"/>
  <c r="H55" i="22"/>
  <c r="H5" i="22"/>
  <c r="H61" i="22"/>
  <c r="H91" i="22"/>
  <c r="H37" i="22"/>
  <c r="H72" i="22"/>
  <c r="AC31" i="33" s="1"/>
  <c r="H65" i="22"/>
  <c r="H6" i="22"/>
  <c r="H87" i="22"/>
  <c r="H84" i="22"/>
  <c r="I104" i="48" s="1"/>
  <c r="H28" i="22"/>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B123" i="47"/>
  <c r="B115" i="47"/>
  <c r="B133" i="47"/>
  <c r="AD2" i="33"/>
  <c r="AG2" i="33"/>
  <c r="L2" i="33"/>
  <c r="O2" i="33"/>
  <c r="I2" i="33"/>
  <c r="AJ2" i="33"/>
  <c r="AA2" i="33"/>
  <c r="B89" i="47"/>
  <c r="B89" i="28"/>
  <c r="AY129" i="47"/>
  <c r="Y129" i="47"/>
  <c r="HL129" i="47"/>
  <c r="LL129" i="47"/>
  <c r="CY131" i="28"/>
  <c r="HL131" i="28"/>
  <c r="GL131" i="28"/>
  <c r="CL129" i="47"/>
  <c r="DL129" i="47"/>
  <c r="JL129" i="47"/>
  <c r="FY131" i="28"/>
  <c r="KY131" i="28"/>
  <c r="CL131" i="28"/>
  <c r="GY131" i="28"/>
  <c r="H40" i="22"/>
  <c r="H105" i="22"/>
  <c r="H74" i="22"/>
  <c r="H16" i="22"/>
  <c r="H111" i="22"/>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GI115" i="28"/>
  <c r="EI115" i="28"/>
  <c r="DV115" i="28"/>
  <c r="BI115" i="28"/>
  <c r="JV115" i="28"/>
  <c r="LV115" i="28"/>
  <c r="FI115" i="28"/>
  <c r="JI115" i="28"/>
  <c r="LI115" i="28"/>
  <c r="AI115" i="28"/>
  <c r="KV115" i="28"/>
  <c r="BV115" i="28"/>
  <c r="IV115" i="28"/>
  <c r="I82" i="28"/>
  <c r="I54" i="28"/>
  <c r="I19" i="28"/>
  <c r="I75" i="28"/>
  <c r="I47" i="28"/>
  <c r="EV125" i="28"/>
  <c r="KI125" i="28"/>
  <c r="FV125" i="28"/>
  <c r="JV125" i="28"/>
  <c r="BV125" i="28"/>
  <c r="GV125" i="28"/>
  <c r="LI125" i="28"/>
  <c r="BI125" i="28"/>
  <c r="I125" i="28"/>
  <c r="AV125" i="28"/>
  <c r="EI125" i="28"/>
  <c r="GI125" i="28"/>
  <c r="DI125" i="28"/>
  <c r="IV125" i="28"/>
  <c r="I61" i="28"/>
  <c r="I70" i="48"/>
  <c r="I118" i="48"/>
  <c r="B36" i="33"/>
  <c r="I5" i="28"/>
  <c r="I12" i="28"/>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F17" i="22"/>
  <c r="F75" i="22"/>
  <c r="F100" i="22"/>
  <c r="F53" i="22"/>
  <c r="F84" i="22"/>
  <c r="F109" i="22"/>
  <c r="F41" i="22"/>
  <c r="F28" i="22"/>
  <c r="F62" i="22"/>
  <c r="F29" i="22"/>
  <c r="F7" i="22"/>
  <c r="F42" i="22"/>
  <c r="F88" i="22"/>
  <c r="F18" i="22"/>
  <c r="F104" i="22"/>
  <c r="F77" i="22"/>
  <c r="F71" i="22"/>
  <c r="F45" i="22"/>
  <c r="F94" i="22"/>
  <c r="F58" i="22"/>
  <c r="F12" i="22"/>
  <c r="F32" i="22"/>
  <c r="F99" i="22"/>
  <c r="F66" i="22"/>
  <c r="F86" i="22"/>
  <c r="F19" i="22"/>
  <c r="F35" i="22"/>
  <c r="F55" i="22"/>
  <c r="F85" i="22"/>
  <c r="F11" i="22"/>
  <c r="F47" i="22"/>
  <c r="F63" i="22"/>
  <c r="F23" i="22"/>
  <c r="F34" i="22"/>
  <c r="F64" i="22"/>
  <c r="F103" i="22"/>
  <c r="C130" i="48" s="1"/>
  <c r="F48" i="22"/>
  <c r="F33" i="22"/>
  <c r="F8" i="22"/>
  <c r="F78" i="22"/>
  <c r="F21" i="22"/>
  <c r="F105" i="22"/>
  <c r="F90" i="22"/>
  <c r="F52" i="22"/>
  <c r="F40" i="22"/>
  <c r="F16" i="22"/>
  <c r="F111" i="22"/>
  <c r="F74" i="22"/>
  <c r="F97" i="22"/>
  <c r="B121" i="48" s="1"/>
  <c r="F27" i="22"/>
  <c r="F83" i="22"/>
  <c r="F4" i="22"/>
  <c r="F56" i="22"/>
  <c r="F31" i="22"/>
  <c r="F51" i="22"/>
  <c r="F5" i="22"/>
  <c r="F69" i="22"/>
  <c r="F39" i="22"/>
  <c r="F15" i="22"/>
  <c r="F79" i="22"/>
  <c r="F57" i="22"/>
  <c r="F30" i="22"/>
  <c r="F9" i="22"/>
  <c r="F54" i="22"/>
  <c r="B65" i="48" s="1"/>
  <c r="F67" i="22"/>
  <c r="F43" i="22"/>
  <c r="F89" i="22"/>
  <c r="F101" i="22"/>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H19" i="22"/>
  <c r="T11" i="33" s="1"/>
  <c r="H66" i="22"/>
  <c r="H86" i="22"/>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CI54" i="28"/>
  <c r="JV47" i="28"/>
  <c r="Q13" i="73"/>
  <c r="Q29" i="73"/>
  <c r="Q45" i="73"/>
  <c r="E69" i="73"/>
  <c r="Q93" i="73"/>
  <c r="CV47" i="28"/>
  <c r="EV47" i="28"/>
  <c r="HI47" i="28"/>
  <c r="KI54" i="28"/>
  <c r="AM53" i="73"/>
  <c r="AL93" i="73"/>
  <c r="I97" i="48"/>
  <c r="BI54" i="28"/>
  <c r="DI12" i="28"/>
  <c r="FI26" i="28"/>
  <c r="HV47" i="28"/>
  <c r="V33" i="47"/>
  <c r="AB13" i="73"/>
  <c r="AB29" i="73"/>
  <c r="AB45" i="73"/>
  <c r="AG130" i="28"/>
  <c r="EG130" i="28"/>
  <c r="EG131" i="28" s="1"/>
  <c r="IG130" i="28"/>
  <c r="MG130" i="28"/>
  <c r="DT130" i="28"/>
  <c r="HT130" i="28"/>
  <c r="HT131" i="28" s="1"/>
  <c r="LT130" i="28"/>
  <c r="DG130" i="28"/>
  <c r="HG130" i="28"/>
  <c r="HG131" i="28" s="1"/>
  <c r="LG130" i="28"/>
  <c r="LG131" i="28" s="1"/>
  <c r="CT130" i="28"/>
  <c r="GT130" i="28"/>
  <c r="KT130" i="28"/>
  <c r="KT131" i="28" s="1"/>
  <c r="CG130" i="28"/>
  <c r="GG130" i="28"/>
  <c r="KG130" i="28"/>
  <c r="AT130" i="28"/>
  <c r="AT131" i="28" s="1"/>
  <c r="BT130" i="28"/>
  <c r="FT130" i="28"/>
  <c r="JT130" i="28"/>
  <c r="JT131" i="28" s="1"/>
  <c r="IT130" i="28"/>
  <c r="BG130" i="28"/>
  <c r="BG131" i="28" s="1"/>
  <c r="FG130" i="28"/>
  <c r="JG130" i="28"/>
  <c r="C104" i="48"/>
  <c r="C124" i="48"/>
  <c r="B68" i="48"/>
  <c r="C94" i="48"/>
  <c r="C72" i="48"/>
  <c r="W22" i="33"/>
  <c r="B126" i="48"/>
  <c r="B132" i="48"/>
  <c r="B28" i="48"/>
  <c r="B108" i="48"/>
  <c r="AI22" i="33"/>
  <c r="B17" i="48"/>
  <c r="K32" i="33"/>
  <c r="C42" i="48"/>
  <c r="B104" i="48"/>
  <c r="C108" i="48"/>
  <c r="R79" i="33"/>
  <c r="C140" i="48"/>
  <c r="B140" i="48"/>
  <c r="N32" i="33"/>
  <c r="B97" i="48"/>
  <c r="C35" i="48"/>
  <c r="G59" i="47"/>
  <c r="E37" i="33"/>
  <c r="C68" i="48"/>
  <c r="CC13" i="47"/>
  <c r="CE13" i="47" s="1"/>
  <c r="E22" i="33"/>
  <c r="B35" i="48"/>
  <c r="H32" i="33"/>
  <c r="B79" i="48"/>
  <c r="C126" i="48"/>
  <c r="AF32" i="33"/>
  <c r="W27" i="33"/>
  <c r="C83" i="48"/>
  <c r="B124" i="48"/>
  <c r="T27" i="33"/>
  <c r="B83" i="48"/>
  <c r="B113" i="48"/>
  <c r="B5" i="48"/>
  <c r="B17" i="33"/>
  <c r="B72" i="48"/>
  <c r="Z32" i="33"/>
  <c r="C97" i="48"/>
  <c r="C132" i="48"/>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G15" i="28"/>
  <c r="G29" i="28"/>
  <c r="EC29" i="28" s="1"/>
  <c r="KC34" i="28"/>
  <c r="KF34" i="28" s="1"/>
  <c r="CC80" i="47"/>
  <c r="CD80" i="47" s="1"/>
  <c r="G80" i="28"/>
  <c r="MC80" i="28" s="1"/>
  <c r="MF80" i="28" s="1"/>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EL132" i="28"/>
  <c r="JY132" i="28"/>
  <c r="L132" i="28"/>
  <c r="DY132" i="28"/>
  <c r="BL130" i="47"/>
  <c r="DY130" i="47"/>
  <c r="GL130" i="47"/>
  <c r="H90" i="22"/>
  <c r="R2" i="33"/>
  <c r="U2" i="33"/>
  <c r="AV127" i="28"/>
  <c r="LV127" i="28"/>
  <c r="KE4" i="28"/>
  <c r="FR4" i="28"/>
  <c r="IR4" i="47"/>
  <c r="FR127" i="47"/>
  <c r="H82" i="22"/>
  <c r="CG129" i="28"/>
  <c r="IG4" i="28"/>
  <c r="JG4" i="28"/>
  <c r="HG4" i="28"/>
  <c r="DG4" i="28"/>
  <c r="EG127" i="47"/>
  <c r="KT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FY132" i="28"/>
  <c r="HL132" i="28"/>
  <c r="L130" i="47"/>
  <c r="BY132" i="28"/>
  <c r="DL130" i="47"/>
  <c r="FY130" i="47"/>
  <c r="IL130" i="47"/>
  <c r="C2" i="33"/>
  <c r="X2" i="33"/>
  <c r="CV127" i="28"/>
  <c r="KV127" i="28"/>
  <c r="AE4" i="47"/>
  <c r="FE4" i="28"/>
  <c r="KE127" i="47"/>
  <c r="GE4" i="47"/>
  <c r="KG4" i="28"/>
  <c r="BT129" i="28"/>
  <c r="AG4" i="28"/>
  <c r="JT4" i="28"/>
  <c r="EG4" i="47"/>
  <c r="GT4" i="47"/>
  <c r="AC11" i="33"/>
  <c r="I90" i="48"/>
  <c r="EI115" i="47"/>
  <c r="BV115" i="47"/>
  <c r="KV115" i="47"/>
  <c r="I115" i="47"/>
  <c r="JI127" i="28"/>
  <c r="CI127" i="28"/>
  <c r="DR4" i="28"/>
  <c r="CE129" i="28"/>
  <c r="ER127" i="47"/>
  <c r="H50" i="22"/>
  <c r="I60" i="48" s="1"/>
  <c r="H13" i="22"/>
  <c r="FQ127" i="47"/>
  <c r="JD127" i="47"/>
  <c r="BD127" i="47"/>
  <c r="JQ127" i="47"/>
  <c r="BQ127" i="47"/>
  <c r="FD127" i="47"/>
  <c r="H17" i="22"/>
  <c r="H75" i="22"/>
  <c r="I89" i="48" s="1"/>
  <c r="II115" i="47"/>
  <c r="FV115" i="47"/>
  <c r="DI115" i="47"/>
  <c r="JV127" i="28"/>
  <c r="II127" i="28"/>
  <c r="BR129" i="28"/>
  <c r="IE4" i="28"/>
  <c r="FE4" i="47"/>
  <c r="JI123" i="47"/>
  <c r="HV123" i="47"/>
  <c r="FI89" i="28"/>
  <c r="V89" i="28"/>
  <c r="BI115" i="47"/>
  <c r="JV115" i="47"/>
  <c r="HI115" i="47"/>
  <c r="IY132" i="28"/>
  <c r="AL132" i="28"/>
  <c r="BL132" i="28"/>
  <c r="EY130" i="47"/>
  <c r="JL130" i="47"/>
  <c r="AI127" i="28"/>
  <c r="GR129" i="28"/>
  <c r="ME4" i="28"/>
  <c r="BE127" i="47"/>
  <c r="C106" i="48"/>
  <c r="B106" i="48"/>
  <c r="IV115" i="47"/>
  <c r="GI115" i="47"/>
  <c r="AI115" i="47"/>
  <c r="LI127" i="28"/>
  <c r="GV127" i="28"/>
  <c r="R127" i="47"/>
  <c r="AR4" i="47"/>
  <c r="JE127" i="47"/>
  <c r="IV127" i="28"/>
  <c r="H60" i="22"/>
  <c r="H25" i="22"/>
  <c r="I31" i="48" s="1"/>
  <c r="H14" i="22"/>
  <c r="I16" i="48" s="1"/>
  <c r="V115" i="47"/>
  <c r="KI11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H45" i="22"/>
  <c r="I56" i="48" s="1"/>
  <c r="DE129" i="28"/>
  <c r="ME129" i="28"/>
  <c r="EE129" i="28"/>
  <c r="R4" i="47"/>
  <c r="CE4" i="28"/>
  <c r="LE4" i="28"/>
  <c r="CR129" i="28"/>
  <c r="ER4" i="47"/>
  <c r="AR127" i="47"/>
  <c r="IR127" i="47"/>
  <c r="FE127" i="47"/>
  <c r="BR127" i="47"/>
  <c r="JR127" i="47"/>
  <c r="B3" i="28"/>
  <c r="B120" i="47"/>
  <c r="H12" i="22"/>
  <c r="EE4" i="28"/>
  <c r="LR129" i="28"/>
  <c r="BE129" i="28"/>
  <c r="AR4" i="28"/>
  <c r="HE4" i="28"/>
  <c r="GE4" i="28"/>
  <c r="DE4" i="28"/>
  <c r="GE127" i="47"/>
  <c r="BE4" i="47"/>
  <c r="JE4" i="47"/>
  <c r="FR4" i="47"/>
  <c r="CE4" i="47"/>
  <c r="KE4" i="47"/>
  <c r="HI127" i="28"/>
  <c r="GI127" i="28"/>
  <c r="KI127" i="28"/>
  <c r="DI127" i="28"/>
  <c r="V127" i="28"/>
  <c r="T17" i="33"/>
  <c r="C21" i="48"/>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AC17" i="33"/>
  <c r="C28" i="48"/>
  <c r="B58" i="48"/>
  <c r="C118" i="48"/>
  <c r="B118" i="48"/>
  <c r="Z22" i="33"/>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DI19" i="28"/>
  <c r="EI54" i="28"/>
  <c r="FV19" i="28"/>
  <c r="HI54" i="28"/>
  <c r="HV54" i="28"/>
  <c r="II54" i="28"/>
  <c r="IV54" i="28"/>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E32" i="18"/>
  <c r="D53" i="26" s="1"/>
  <c r="J22" i="22" s="1"/>
  <c r="AD13" i="33" s="1"/>
  <c r="Q22" i="66" s="1"/>
  <c r="E69" i="47" s="1"/>
  <c r="E23" i="18"/>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DC55" i="28"/>
  <c r="HC55" i="28"/>
  <c r="EP55" i="28"/>
  <c r="IC55" i="28"/>
  <c r="MC55" i="28"/>
  <c r="BP55" i="28"/>
  <c r="IP55" i="28"/>
  <c r="LC55" i="28"/>
  <c r="BC55" i="28"/>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MC13" i="47"/>
  <c r="MD13" i="47" s="1"/>
  <c r="JP13" i="47"/>
  <c r="JQ13" i="47" s="1"/>
  <c r="LP13" i="47"/>
  <c r="CP13" i="47"/>
  <c r="EP13" i="47"/>
  <c r="BC62" i="47"/>
  <c r="DC62" i="47"/>
  <c r="DF62" i="47" s="1"/>
  <c r="IP78" i="47"/>
  <c r="IQ78" i="47" s="1"/>
  <c r="JC78" i="47"/>
  <c r="P78" i="47"/>
  <c r="S78" i="47" s="1"/>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FC67" i="28"/>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58" i="28"/>
  <c r="F58" i="47"/>
  <c r="BC58" i="47" s="1"/>
  <c r="F45" i="47"/>
  <c r="F45" i="28"/>
  <c r="G88" i="28"/>
  <c r="D28" i="48"/>
  <c r="F37" i="47"/>
  <c r="F37" i="28"/>
  <c r="F50" i="28"/>
  <c r="F50" i="47"/>
  <c r="CP50" i="47" s="1"/>
  <c r="F66" i="47"/>
  <c r="F66" i="28"/>
  <c r="F59" i="47"/>
  <c r="F59" i="28"/>
  <c r="F65" i="28"/>
  <c r="F65" i="47"/>
  <c r="G17" i="28"/>
  <c r="G17" i="47"/>
  <c r="F36" i="28"/>
  <c r="F36" i="47"/>
  <c r="G25" i="28"/>
  <c r="G25" i="47"/>
  <c r="G32" i="28"/>
  <c r="G32" i="47"/>
  <c r="C108" i="47"/>
  <c r="B10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F43" i="28"/>
  <c r="F43" i="47"/>
  <c r="I39" i="22"/>
  <c r="F49" i="47"/>
  <c r="F49" i="28"/>
  <c r="F57" i="28"/>
  <c r="F57" i="47"/>
  <c r="G73" i="47"/>
  <c r="G73" i="28"/>
  <c r="G69" i="28"/>
  <c r="HP69" i="28" s="1"/>
  <c r="Y22" i="66"/>
  <c r="G69" i="47"/>
  <c r="G81" i="28"/>
  <c r="G81" i="47"/>
  <c r="P74" i="47"/>
  <c r="CC77" i="47"/>
  <c r="P77" i="47"/>
  <c r="GP77" i="47"/>
  <c r="IP77" i="47"/>
  <c r="LP77" i="47"/>
  <c r="HP77"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E132" i="48"/>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Y23" i="61"/>
  <c r="Y27" i="61"/>
  <c r="F16" i="28"/>
  <c r="C70" i="28"/>
  <c r="DJ70" i="28" s="1"/>
  <c r="G34" i="47"/>
  <c r="F64" i="47"/>
  <c r="G53" i="28"/>
  <c r="F24" i="47"/>
  <c r="W27" i="61"/>
  <c r="F77" i="28"/>
  <c r="F31" i="47"/>
  <c r="F15" i="28"/>
  <c r="F11" i="28"/>
  <c r="G74" i="28"/>
  <c r="W23" i="61"/>
  <c r="X23" i="61"/>
  <c r="X27" i="61"/>
  <c r="JW70" i="47"/>
  <c r="W22" i="61"/>
  <c r="Y24" i="64"/>
  <c r="X26" i="66"/>
  <c r="G6" i="28"/>
  <c r="G9" i="28"/>
  <c r="G10" i="28"/>
  <c r="W24" i="66"/>
  <c r="KV19" i="47"/>
  <c r="X22" i="64"/>
  <c r="BI33" i="47"/>
  <c r="BV19" i="47"/>
  <c r="CV19" i="47"/>
  <c r="CV54" i="47"/>
  <c r="EV54" i="47"/>
  <c r="IV54" i="47"/>
  <c r="JI54" i="47"/>
  <c r="JV54" i="47"/>
  <c r="W27" i="63"/>
  <c r="X22" i="66"/>
  <c r="E116" i="28"/>
  <c r="D116" i="28" s="1"/>
  <c r="HV12" i="28"/>
  <c r="CI33" i="47"/>
  <c r="EV33" i="47"/>
  <c r="GI82" i="47"/>
  <c r="LI54" i="47"/>
  <c r="LV54" i="47"/>
  <c r="E130" i="48"/>
  <c r="FI82" i="47"/>
  <c r="F87" i="28"/>
  <c r="CP87" i="28" s="1"/>
  <c r="CR87" i="28" s="1"/>
  <c r="IV47" i="28"/>
  <c r="JI47" i="28"/>
  <c r="DV33" i="47"/>
  <c r="FI33" i="47"/>
  <c r="GI54" i="47"/>
  <c r="GV82" i="47"/>
  <c r="HI33" i="47"/>
  <c r="W23" i="69"/>
  <c r="F63" i="47"/>
  <c r="FV75" i="28"/>
  <c r="GV75" i="28"/>
  <c r="HV75" i="28"/>
  <c r="FI75" i="28"/>
  <c r="DI75" i="28"/>
  <c r="CV75" i="28"/>
  <c r="DV75" i="28"/>
  <c r="GI75" i="28"/>
  <c r="EI75" i="28"/>
  <c r="II75" i="28"/>
  <c r="HI75" i="28"/>
  <c r="EV75" i="28"/>
  <c r="W22" i="65"/>
  <c r="F55" i="47"/>
  <c r="X26" i="67"/>
  <c r="D127" i="48"/>
  <c r="C108" i="28"/>
  <c r="B108" i="28" s="1"/>
  <c r="E109" i="28"/>
  <c r="D109" i="28" s="1"/>
  <c r="CI75" i="28"/>
  <c r="FV68" i="28"/>
  <c r="GV68" i="28"/>
  <c r="LI68" i="28"/>
  <c r="HV68" i="28"/>
  <c r="FI68" i="28"/>
  <c r="DI68" i="28"/>
  <c r="KI68" i="28"/>
  <c r="JV68" i="28"/>
  <c r="DV68" i="28"/>
  <c r="KV68" i="28"/>
  <c r="IV68" i="28"/>
  <c r="GI68" i="28"/>
  <c r="EI68" i="28"/>
  <c r="II68" i="28"/>
  <c r="HI68" i="28"/>
  <c r="EV68" i="28"/>
  <c r="W24" i="67"/>
  <c r="G83" i="28"/>
  <c r="L87" i="33"/>
  <c r="KW70" i="47"/>
  <c r="IW70" i="47"/>
  <c r="BJ70" i="47"/>
  <c r="LW70" i="47"/>
  <c r="EW70" i="47"/>
  <c r="DW70" i="47"/>
  <c r="AJ70" i="47"/>
  <c r="HJ70" i="47"/>
  <c r="DJ70" i="47"/>
  <c r="W70" i="47"/>
  <c r="HW70" i="47"/>
  <c r="GW70" i="47"/>
  <c r="CW70" i="47"/>
  <c r="J70" i="47"/>
  <c r="KJ70" i="47"/>
  <c r="FJ70" i="47"/>
  <c r="EJ70" i="47"/>
  <c r="CJ70" i="47"/>
  <c r="IJ70" i="47"/>
  <c r="GJ70" i="47"/>
  <c r="BW70" i="47"/>
  <c r="LJ70"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O69" i="33"/>
  <c r="O74" i="33"/>
  <c r="M58" i="33" s="1"/>
  <c r="Q74" i="33"/>
  <c r="P58" i="33" s="1"/>
  <c r="Q57" i="33" s="1"/>
  <c r="C113" i="28"/>
  <c r="B113" i="28" s="1"/>
  <c r="Y22" i="67"/>
  <c r="C114" i="47"/>
  <c r="B114" i="47" s="1"/>
  <c r="C113" i="47"/>
  <c r="B113" i="47" s="1"/>
  <c r="F84" i="28"/>
  <c r="W26" i="67"/>
  <c r="Y26" i="67"/>
  <c r="G85" i="28"/>
  <c r="E121" i="47"/>
  <c r="D121" i="47" s="1"/>
  <c r="CY133" i="47" s="1"/>
  <c r="E108" i="28"/>
  <c r="D108" i="28" s="1"/>
  <c r="W27" i="67"/>
  <c r="E112" i="47"/>
  <c r="D112" i="47" s="1"/>
  <c r="E121" i="28"/>
  <c r="D121" i="28" s="1"/>
  <c r="D130" i="48"/>
  <c r="C109" i="47"/>
  <c r="B109" i="47" s="1"/>
  <c r="JC88" i="47"/>
  <c r="C119" i="28"/>
  <c r="B119" i="28" s="1"/>
  <c r="C116" i="47"/>
  <c r="B116" i="47" s="1"/>
  <c r="E107" i="47"/>
  <c r="D107" i="47" s="1"/>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V75" i="28"/>
  <c r="JV75" i="28"/>
  <c r="W23" i="71"/>
  <c r="F42" i="47"/>
  <c r="IV75" i="28"/>
  <c r="LV5" i="28"/>
  <c r="KI5" i="28"/>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18" i="28"/>
  <c r="D118" i="28" s="1"/>
  <c r="W23" i="67"/>
  <c r="W22" i="67"/>
  <c r="Y23" i="67"/>
  <c r="DV127" i="28"/>
  <c r="BI127" i="28"/>
  <c r="X23" i="67"/>
  <c r="X22" i="67"/>
  <c r="X27" i="67"/>
  <c r="E122" i="28"/>
  <c r="D122" i="28" s="1"/>
  <c r="F83" i="28"/>
  <c r="F83" i="47"/>
  <c r="KP83" i="47" s="1"/>
  <c r="JC86" i="47"/>
  <c r="E118" i="47"/>
  <c r="D118" i="47" s="1"/>
  <c r="LV82" i="28"/>
  <c r="JI82" i="28"/>
  <c r="KI82" i="28"/>
  <c r="LI82" i="28"/>
  <c r="KV82" i="28"/>
  <c r="JV82" i="28"/>
  <c r="LV61" i="28"/>
  <c r="JV61" i="28"/>
  <c r="JI61" i="28"/>
  <c r="LV75" i="28"/>
  <c r="LI75" i="28"/>
  <c r="KI75" i="28"/>
  <c r="JI75" i="28"/>
  <c r="X23" i="68"/>
  <c r="W23" i="68"/>
  <c r="X23" i="62"/>
  <c r="W26" i="70"/>
  <c r="X26" i="71"/>
  <c r="X22" i="72"/>
  <c r="W23" i="63"/>
  <c r="Y23" i="71"/>
  <c r="W27" i="71"/>
  <c r="Y26" i="64"/>
  <c r="W22" i="64"/>
  <c r="W26" i="65"/>
  <c r="X25" i="70"/>
  <c r="X23" i="71"/>
  <c r="X24" i="64"/>
  <c r="X22" i="68"/>
  <c r="GI33" i="47"/>
  <c r="II33" i="47"/>
  <c r="X27" i="62"/>
  <c r="X25" i="63"/>
  <c r="Y24" i="70"/>
  <c r="X26" i="64"/>
  <c r="Y24" i="69"/>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19" i="28"/>
  <c r="D119" i="28" s="1"/>
  <c r="C119" i="47"/>
  <c r="B119" i="47" s="1"/>
  <c r="E110" i="47"/>
  <c r="D110" i="47" s="1"/>
  <c r="JC85" i="47"/>
  <c r="JD85" i="47" s="1"/>
  <c r="W25" i="67"/>
  <c r="X25" i="67"/>
  <c r="Y27" i="67"/>
  <c r="C118" i="47"/>
  <c r="B118" i="47" s="1"/>
  <c r="D14" i="67"/>
  <c r="X24" i="67"/>
  <c r="E113" i="28"/>
  <c r="D113" i="28" s="1"/>
  <c r="E74" i="33"/>
  <c r="D58" i="33" s="1"/>
  <c r="C74" i="33"/>
  <c r="A58" i="33" s="1"/>
  <c r="C64" i="33" s="1"/>
  <c r="D48" i="33" s="1"/>
  <c r="Y24" i="67"/>
  <c r="F88" i="28"/>
  <c r="MC88" i="47"/>
  <c r="ME88" i="47" s="1"/>
  <c r="E140" i="48"/>
  <c r="C112" i="28"/>
  <c r="B112" i="28" s="1"/>
  <c r="F85" i="28"/>
  <c r="E127" i="48"/>
  <c r="C111" i="28"/>
  <c r="B111" i="28" s="1"/>
  <c r="E114" i="47"/>
  <c r="D114" i="47" s="1"/>
  <c r="FI127" i="28"/>
  <c r="BV127" i="28"/>
  <c r="HV127" i="28"/>
  <c r="EI127" i="28"/>
  <c r="KI19" i="28"/>
  <c r="LI5" i="28"/>
  <c r="KV19" i="28"/>
  <c r="KV5" i="28"/>
  <c r="LI19" i="28"/>
  <c r="LI54" i="28"/>
  <c r="X25" i="71"/>
  <c r="W24" i="65"/>
  <c r="Y24" i="66"/>
  <c r="X25" i="66"/>
  <c r="Y23" i="68"/>
  <c r="X25" i="68"/>
  <c r="X23" i="63"/>
  <c r="W24" i="64"/>
  <c r="Y27" i="62"/>
  <c r="X23" i="70"/>
  <c r="Y26" i="65"/>
  <c r="X24" i="65"/>
  <c r="W24" i="69"/>
  <c r="Y24" i="68"/>
  <c r="LI33" i="47"/>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AP88" i="47"/>
  <c r="KP88" i="47"/>
  <c r="JP88" i="47"/>
  <c r="G87" i="47"/>
  <c r="LC87" i="47" s="1"/>
  <c r="LF87" i="47" s="1"/>
  <c r="C117" i="47"/>
  <c r="E126" i="48"/>
  <c r="BP88" i="47"/>
  <c r="CP88" i="47"/>
  <c r="EC88" i="47"/>
  <c r="IP88" i="47"/>
  <c r="CC88" i="47"/>
  <c r="KC88" i="47"/>
  <c r="IC88" i="47"/>
  <c r="EP88" i="47"/>
  <c r="DC88" i="47"/>
  <c r="GC85" i="47"/>
  <c r="C107" i="47"/>
  <c r="B107" i="47" s="1"/>
  <c r="U74" i="33"/>
  <c r="S58" i="33" s="1"/>
  <c r="W74" i="33"/>
  <c r="V58" i="33" s="1"/>
  <c r="U68" i="33"/>
  <c r="U67" i="33"/>
  <c r="DP85" i="47"/>
  <c r="DS85" i="47" s="1"/>
  <c r="BC85" i="47"/>
  <c r="AP85" i="47"/>
  <c r="HP88" i="47"/>
  <c r="KP85" i="47"/>
  <c r="KS85" i="47" s="1"/>
  <c r="JP85" i="47"/>
  <c r="LP85" i="47"/>
  <c r="LS85" i="47" s="1"/>
  <c r="D146" i="48"/>
  <c r="D134" i="48"/>
  <c r="BP85" i="47"/>
  <c r="CP85" i="47"/>
  <c r="EC85" i="47"/>
  <c r="IP85" i="47"/>
  <c r="CC85" i="47"/>
  <c r="KC85" i="47"/>
  <c r="IC85" i="47"/>
  <c r="EP85" i="47"/>
  <c r="GP88" i="47"/>
  <c r="DC85" i="47"/>
  <c r="DF85" i="47" s="1"/>
  <c r="FP85" i="47"/>
  <c r="FQ85" i="47" s="1"/>
  <c r="P85" i="47"/>
  <c r="Q85" i="47" s="1"/>
  <c r="C126" i="47"/>
  <c r="E107" i="28"/>
  <c r="D107" i="28" s="1"/>
  <c r="HP85" i="47"/>
  <c r="E112" i="28"/>
  <c r="D112" i="28" s="1"/>
  <c r="D132" i="48"/>
  <c r="E110" i="28"/>
  <c r="D110" i="28" s="1"/>
  <c r="C110" i="47"/>
  <c r="B110" i="47" s="1"/>
  <c r="I67" i="33"/>
  <c r="I68" i="33"/>
  <c r="I74" i="33"/>
  <c r="G58" i="33" s="1"/>
  <c r="K74" i="33"/>
  <c r="J58" i="33" s="1"/>
  <c r="I69" i="33"/>
  <c r="DP88" i="47"/>
  <c r="BC88" i="47"/>
  <c r="GP85" i="47"/>
  <c r="HC85" i="47"/>
  <c r="HD85" i="47" s="1"/>
  <c r="C67" i="33"/>
  <c r="LS103" i="47"/>
  <c r="MD96" i="47"/>
  <c r="ME96" i="47" s="1"/>
  <c r="KV61" i="28"/>
  <c r="LI12" i="28"/>
  <c r="KI12" i="28"/>
  <c r="KV12" i="28"/>
  <c r="LI61" i="28"/>
  <c r="KI61" i="28"/>
  <c r="KI47" i="28"/>
  <c r="LI47" i="28"/>
  <c r="LV47" i="28"/>
  <c r="JI33" i="47"/>
  <c r="X27" i="69"/>
  <c r="Y27" i="69"/>
  <c r="W27" i="69"/>
  <c r="X27" i="66"/>
  <c r="Y27" i="66"/>
  <c r="W27" i="66"/>
  <c r="LV33" i="47"/>
  <c r="KI33" i="47"/>
  <c r="X27" i="64"/>
  <c r="Y27" i="64"/>
  <c r="W27" i="64"/>
  <c r="JV33" i="47"/>
  <c r="W25" i="72"/>
  <c r="X25" i="72"/>
  <c r="Y25" i="72"/>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C122" i="28"/>
  <c r="B122" i="28" s="1"/>
  <c r="C122" i="47"/>
  <c r="B122" i="47" s="1"/>
  <c r="E111" i="47"/>
  <c r="D111" i="47" s="1"/>
  <c r="E111" i="28"/>
  <c r="D111" i="28" s="1"/>
  <c r="C121" i="28"/>
  <c r="B121" i="28" s="1"/>
  <c r="D138" i="48"/>
  <c r="HF95" i="47"/>
  <c r="HD95" i="47"/>
  <c r="HE95" i="47" s="1"/>
  <c r="C121" i="47"/>
  <c r="C124" i="28"/>
  <c r="B124" i="28" s="1"/>
  <c r="D143" i="48"/>
  <c r="D116" i="47"/>
  <c r="E135" i="48"/>
  <c r="E117" i="28"/>
  <c r="D117" i="28" s="1"/>
  <c r="E108" i="47"/>
  <c r="EQ91" i="47"/>
  <c r="ER91" i="47" s="1"/>
  <c r="Q91" i="47"/>
  <c r="R91"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E143" i="48" l="1"/>
  <c r="IT124" i="47"/>
  <c r="BG124" i="47"/>
  <c r="HT124" i="47"/>
  <c r="CG124" i="47"/>
  <c r="CT124" i="47"/>
  <c r="HG124" i="47"/>
  <c r="GT124" i="47"/>
  <c r="KT124" i="47"/>
  <c r="DT124" i="47"/>
  <c r="IG124" i="47"/>
  <c r="EG124" i="47"/>
  <c r="DG124" i="47"/>
  <c r="E124" i="28"/>
  <c r="D124" i="28" s="1"/>
  <c r="T124" i="47"/>
  <c r="LT124" i="47"/>
  <c r="FG124" i="47"/>
  <c r="KG124" i="47"/>
  <c r="AT124" i="47"/>
  <c r="MG124" i="47"/>
  <c r="JG124" i="47"/>
  <c r="JT124" i="47"/>
  <c r="BT124" i="47"/>
  <c r="AG124" i="47"/>
  <c r="ET124" i="47"/>
  <c r="FT124" i="47"/>
  <c r="GG124" i="47"/>
  <c r="D124" i="47"/>
  <c r="LG124" i="47"/>
  <c r="E126" i="47"/>
  <c r="D126" i="47" s="1"/>
  <c r="E146" i="48"/>
  <c r="MD102" i="47"/>
  <c r="ME102" i="47" s="1"/>
  <c r="S102" i="47"/>
  <c r="FD102" i="47"/>
  <c r="FE102" i="47" s="1"/>
  <c r="CS102" i="47"/>
  <c r="AF102" i="47"/>
  <c r="EF102" i="47"/>
  <c r="Q102" i="47"/>
  <c r="R102" i="47" s="1"/>
  <c r="FF102" i="47"/>
  <c r="FQ102" i="47"/>
  <c r="FR102" i="47" s="1"/>
  <c r="GF102" i="47"/>
  <c r="HD102" i="47"/>
  <c r="HE102" i="47" s="1"/>
  <c r="HQ102" i="47"/>
  <c r="HR102" i="47" s="1"/>
  <c r="ED102" i="47"/>
  <c r="EE102" i="47" s="1"/>
  <c r="AQ102" i="47"/>
  <c r="AR102" i="47" s="1"/>
  <c r="GD102" i="47"/>
  <c r="GE102" i="47" s="1"/>
  <c r="LD103" i="47"/>
  <c r="LE103" i="47" s="1"/>
  <c r="MD103" i="47"/>
  <c r="ME103" i="47" s="1"/>
  <c r="KS103" i="47"/>
  <c r="KQ103" i="47"/>
  <c r="KR103" i="47" s="1"/>
  <c r="LD105" i="47"/>
  <c r="LE105" i="47" s="1"/>
  <c r="MF105" i="47"/>
  <c r="LS105" i="47"/>
  <c r="KS105" i="47"/>
  <c r="KQ105" i="47"/>
  <c r="KR105" i="47" s="1"/>
  <c r="LF105" i="47"/>
  <c r="Q100" i="47"/>
  <c r="R100" i="47" s="1"/>
  <c r="S100" i="47"/>
  <c r="BS99" i="47"/>
  <c r="S99" i="47"/>
  <c r="IF99" i="47"/>
  <c r="ES99" i="47"/>
  <c r="BQ99" i="47"/>
  <c r="BR99" i="47" s="1"/>
  <c r="MF98" i="47"/>
  <c r="MD98" i="47"/>
  <c r="ME98" i="47" s="1"/>
  <c r="LQ98" i="47"/>
  <c r="LR98" i="47" s="1"/>
  <c r="LD98" i="47"/>
  <c r="LE98" i="47" s="1"/>
  <c r="LF98" i="47"/>
  <c r="LD96" i="47"/>
  <c r="LE96" i="47" s="1"/>
  <c r="LF96" i="47"/>
  <c r="LS96" i="47"/>
  <c r="LQ96" i="47"/>
  <c r="LR96" i="47" s="1"/>
  <c r="KS96" i="47"/>
  <c r="EQ95" i="47"/>
  <c r="ER95" i="47" s="1"/>
  <c r="JS95" i="47"/>
  <c r="GF95" i="47"/>
  <c r="JQ95" i="47"/>
  <c r="JR95" i="47" s="1"/>
  <c r="ID95" i="47"/>
  <c r="IE95" i="47" s="1"/>
  <c r="AD95" i="47"/>
  <c r="AE95" i="47" s="1"/>
  <c r="ES95" i="47"/>
  <c r="MF92" i="47"/>
  <c r="MD92" i="47"/>
  <c r="ME92" i="47" s="1"/>
  <c r="KS92" i="47"/>
  <c r="LQ92" i="47"/>
  <c r="LR92" i="47" s="1"/>
  <c r="LS92" i="47"/>
  <c r="MF94" i="47"/>
  <c r="KS94" i="47"/>
  <c r="KQ94" i="47"/>
  <c r="KR94" i="47" s="1"/>
  <c r="LS94" i="47"/>
  <c r="LQ94" i="47"/>
  <c r="LR94" i="47" s="1"/>
  <c r="LD94" i="47"/>
  <c r="LE94" i="47" s="1"/>
  <c r="LF92" i="47"/>
  <c r="CS91" i="47"/>
  <c r="GF91" i="47"/>
  <c r="CF91" i="47"/>
  <c r="JS91" i="47"/>
  <c r="AD91" i="47"/>
  <c r="AE91" i="47" s="1"/>
  <c r="BD91" i="47"/>
  <c r="BE91" i="47" s="1"/>
  <c r="AG131" i="28"/>
  <c r="DT131" i="28"/>
  <c r="T131" i="28"/>
  <c r="JG131" i="28"/>
  <c r="IT131" i="28"/>
  <c r="ET131" i="28"/>
  <c r="IG131" i="28"/>
  <c r="LT131" i="28"/>
  <c r="BT131" i="28"/>
  <c r="FT131" i="28"/>
  <c r="DG131" i="28"/>
  <c r="CT131" i="28"/>
  <c r="GG131" i="28"/>
  <c r="KG131" i="28"/>
  <c r="MG131" i="28"/>
  <c r="CG131" i="28"/>
  <c r="FG131" i="28"/>
  <c r="LD99" i="47"/>
  <c r="LE99" i="47" s="1"/>
  <c r="DF90" i="47"/>
  <c r="ED100" i="47"/>
  <c r="EE100" i="47" s="1"/>
  <c r="EF100" i="47"/>
  <c r="ID90" i="47"/>
  <c r="IE90" i="47" s="1"/>
  <c r="IF90" i="47"/>
  <c r="DS95" i="47"/>
  <c r="DQ95" i="47"/>
  <c r="DR95" i="47" s="1"/>
  <c r="CD100" i="47"/>
  <c r="CE100" i="47" s="1"/>
  <c r="CF100" i="47"/>
  <c r="FD97" i="47"/>
  <c r="FE97" i="47" s="1"/>
  <c r="KF97" i="47"/>
  <c r="FQ90" i="47"/>
  <c r="FR90" i="47" s="1"/>
  <c r="GF100" i="47"/>
  <c r="GS100" i="47"/>
  <c r="AQ97" i="47"/>
  <c r="AR97" i="47" s="1"/>
  <c r="EQ97" i="47"/>
  <c r="ER97" i="47" s="1"/>
  <c r="GQ97" i="47"/>
  <c r="GR97" i="47" s="1"/>
  <c r="JQ90" i="47"/>
  <c r="JR90" i="47" s="1"/>
  <c r="HQ97" i="47"/>
  <c r="HR97" i="47" s="1"/>
  <c r="BQ91" i="47"/>
  <c r="BR91" i="47" s="1"/>
  <c r="KS99" i="47"/>
  <c r="CQ99" i="47"/>
  <c r="CR99" i="47" s="1"/>
  <c r="MD95" i="47"/>
  <c r="ME95" i="47" s="1"/>
  <c r="FS100" i="47"/>
  <c r="BS100" i="47"/>
  <c r="JQ100" i="47"/>
  <c r="JR100" i="47" s="1"/>
  <c r="KQ95" i="47"/>
  <c r="KR95" i="47" s="1"/>
  <c r="MD100" i="47"/>
  <c r="ME100" i="47" s="1"/>
  <c r="LS95" i="47"/>
  <c r="MF91" i="47"/>
  <c r="DD100" i="47"/>
  <c r="DE100" i="47" s="1"/>
  <c r="BD90" i="47"/>
  <c r="BE90" i="47" s="1"/>
  <c r="AS90" i="47"/>
  <c r="AD100" i="47"/>
  <c r="AE100" i="47" s="1"/>
  <c r="AF100" i="47"/>
  <c r="IS97" i="47"/>
  <c r="BQ104" i="47"/>
  <c r="BR104" i="47" s="1"/>
  <c r="LS97" i="47"/>
  <c r="HQ90" i="47"/>
  <c r="HR90" i="47" s="1"/>
  <c r="DQ104" i="47"/>
  <c r="DR104" i="47" s="1"/>
  <c r="LQ104" i="47"/>
  <c r="LR104" i="47" s="1"/>
  <c r="AS104" i="47"/>
  <c r="LD102" i="47"/>
  <c r="LE102" i="47" s="1"/>
  <c r="EF91" i="47"/>
  <c r="HQ92" i="47"/>
  <c r="HR92" i="47" s="1"/>
  <c r="JD98" i="47"/>
  <c r="JE98" i="47" s="1"/>
  <c r="GD105" i="47"/>
  <c r="GE105" i="47" s="1"/>
  <c r="JF98" i="47"/>
  <c r="FS98" i="47"/>
  <c r="HS92" i="47"/>
  <c r="JS103" i="47"/>
  <c r="KF96" i="47"/>
  <c r="JF96" i="47"/>
  <c r="JQ103" i="47"/>
  <c r="JR103" i="47" s="1"/>
  <c r="HF92" i="47"/>
  <c r="IF98" i="47"/>
  <c r="JD96" i="47"/>
  <c r="JE96" i="47" s="1"/>
  <c r="KD96" i="47"/>
  <c r="KE96" i="47" s="1"/>
  <c r="HS98" i="47"/>
  <c r="IS102" i="47"/>
  <c r="KS100" i="47"/>
  <c r="GS105" i="47"/>
  <c r="GS96" i="47"/>
  <c r="KD92" i="47"/>
  <c r="KE92" i="47" s="1"/>
  <c r="ID103" i="47"/>
  <c r="IE103" i="47" s="1"/>
  <c r="IQ105" i="47"/>
  <c r="IR105" i="47" s="1"/>
  <c r="HS94" i="47"/>
  <c r="HF96" i="47"/>
  <c r="JD92" i="47"/>
  <c r="JE92" i="47" s="1"/>
  <c r="HD94" i="47"/>
  <c r="HE94" i="47" s="1"/>
  <c r="ID94" i="47"/>
  <c r="IE94" i="47" s="1"/>
  <c r="GQ98" i="47"/>
  <c r="GR98" i="47" s="1"/>
  <c r="JD94" i="47"/>
  <c r="JE94" i="47" s="1"/>
  <c r="JF92" i="47"/>
  <c r="ID105" i="47"/>
  <c r="IE105" i="47" s="1"/>
  <c r="IF105" i="47"/>
  <c r="HF94" i="47"/>
  <c r="IF94" i="47"/>
  <c r="JS98" i="47"/>
  <c r="JQ98" i="47"/>
  <c r="JR98" i="47" s="1"/>
  <c r="KD103" i="47"/>
  <c r="KE103" i="47" s="1"/>
  <c r="KF103" i="47"/>
  <c r="KF94" i="47"/>
  <c r="JF105" i="47"/>
  <c r="GQ103" i="47"/>
  <c r="GR103" i="47" s="1"/>
  <c r="DQ103" i="47"/>
  <c r="DR103" i="47" s="1"/>
  <c r="FD91" i="47"/>
  <c r="FE91" i="47" s="1"/>
  <c r="ID98" i="47"/>
  <c r="IE98" i="47" s="1"/>
  <c r="IQ90" i="47"/>
  <c r="IR90" i="47" s="1"/>
  <c r="FD95" i="47"/>
  <c r="FE95" i="47" s="1"/>
  <c r="BD102" i="47"/>
  <c r="BE102" i="47" s="1"/>
  <c r="IQ92" i="47"/>
  <c r="IR92" i="47" s="1"/>
  <c r="KD105" i="47"/>
  <c r="KE105" i="47" s="1"/>
  <c r="KF105" i="47"/>
  <c r="IQ98" i="47"/>
  <c r="IR98" i="47" s="1"/>
  <c r="IS98" i="47"/>
  <c r="JQ96" i="47"/>
  <c r="JR96" i="47" s="1"/>
  <c r="JS96" i="47"/>
  <c r="IQ96" i="47"/>
  <c r="IR96" i="47" s="1"/>
  <c r="IS96" i="47"/>
  <c r="HF103" i="47"/>
  <c r="HD103" i="47"/>
  <c r="HE103" i="47" s="1"/>
  <c r="ID92" i="47"/>
  <c r="IE92" i="47" s="1"/>
  <c r="IF92" i="47"/>
  <c r="GS94" i="47"/>
  <c r="DQ96" i="47"/>
  <c r="DR96" i="47" s="1"/>
  <c r="ED92" i="47"/>
  <c r="EE92" i="47" s="1"/>
  <c r="GD103" i="47"/>
  <c r="GE103" i="47" s="1"/>
  <c r="DQ105" i="47"/>
  <c r="DR105" i="47" s="1"/>
  <c r="DD94" i="47"/>
  <c r="DE94" i="47" s="1"/>
  <c r="CQ98" i="47"/>
  <c r="CR98" i="47" s="1"/>
  <c r="GF92" i="47"/>
  <c r="FS96" i="47"/>
  <c r="JF91" i="47"/>
  <c r="IF91" i="47"/>
  <c r="ID91" i="47"/>
  <c r="IE91" i="47" s="1"/>
  <c r="FQ91" i="47"/>
  <c r="FR91" i="47" s="1"/>
  <c r="BF98" i="47"/>
  <c r="BD98" i="47"/>
  <c r="BE98" i="47" s="1"/>
  <c r="FD94" i="47"/>
  <c r="FE94" i="47" s="1"/>
  <c r="FF94" i="47"/>
  <c r="CF96" i="47"/>
  <c r="CD96" i="47"/>
  <c r="CE96" i="47" s="1"/>
  <c r="GF98" i="47"/>
  <c r="GD98" i="47"/>
  <c r="GE98" i="47" s="1"/>
  <c r="HQ124" i="47"/>
  <c r="HR124" i="47" s="1"/>
  <c r="HS124" i="47"/>
  <c r="FD124" i="47"/>
  <c r="FE124" i="47" s="1"/>
  <c r="CD103" i="47"/>
  <c r="CE103" i="47" s="1"/>
  <c r="JS124" i="47"/>
  <c r="CF105" i="47"/>
  <c r="AD103" i="47"/>
  <c r="AE103" i="47" s="1"/>
  <c r="BF94" i="47"/>
  <c r="EF96" i="47"/>
  <c r="CF124" i="47"/>
  <c r="CF92" i="47"/>
  <c r="IQ124" i="47"/>
  <c r="IR124" i="47" s="1"/>
  <c r="BQ92" i="47"/>
  <c r="BR92" i="47" s="1"/>
  <c r="BD92" i="47"/>
  <c r="BE92" i="47" s="1"/>
  <c r="EQ103" i="47"/>
  <c r="ER103" i="47" s="1"/>
  <c r="DD103" i="47"/>
  <c r="DE103" i="47" s="1"/>
  <c r="BQ96" i="47"/>
  <c r="BR96" i="47" s="1"/>
  <c r="AD94" i="47"/>
  <c r="AE94" i="47" s="1"/>
  <c r="Q90" i="47"/>
  <c r="R90" i="47" s="1"/>
  <c r="GF97" i="47"/>
  <c r="EQ100" i="47"/>
  <c r="ER100" i="47" s="1"/>
  <c r="JF90" i="47"/>
  <c r="HF90" i="47"/>
  <c r="GS95" i="47"/>
  <c r="AQ100" i="47"/>
  <c r="AR100" i="47" s="1"/>
  <c r="LS100" i="47"/>
  <c r="JQ94" i="47"/>
  <c r="JR94" i="47" s="1"/>
  <c r="HQ104" i="47"/>
  <c r="HR104" i="47" s="1"/>
  <c r="JF100" i="47"/>
  <c r="EF104" i="47"/>
  <c r="LF104" i="47"/>
  <c r="FF90" i="47"/>
  <c r="HD100" i="47"/>
  <c r="HE100" i="47" s="1"/>
  <c r="GF90" i="47"/>
  <c r="FD100" i="47"/>
  <c r="FE100" i="47" s="1"/>
  <c r="KF95" i="47"/>
  <c r="IQ104" i="47"/>
  <c r="IR104" i="47" s="1"/>
  <c r="CF95" i="47"/>
  <c r="HQ95" i="47"/>
  <c r="HR95" i="47" s="1"/>
  <c r="HQ126" i="47"/>
  <c r="HR126" i="47" s="1"/>
  <c r="GS93" i="47"/>
  <c r="EQ90" i="47"/>
  <c r="ER90" i="47" s="1"/>
  <c r="JQ102" i="47"/>
  <c r="JR102" i="47" s="1"/>
  <c r="KF102" i="47"/>
  <c r="GF124" i="47"/>
  <c r="GD124" i="47"/>
  <c r="GE124" i="47" s="1"/>
  <c r="KF124" i="47"/>
  <c r="KD124" i="47"/>
  <c r="KE124" i="47" s="1"/>
  <c r="FD98" i="47"/>
  <c r="FE98" i="47" s="1"/>
  <c r="FF98" i="47"/>
  <c r="AF104" i="47"/>
  <c r="KS90" i="47"/>
  <c r="JF95" i="47"/>
  <c r="JD102" i="47"/>
  <c r="JE102" i="47" s="1"/>
  <c r="FF93" i="47"/>
  <c r="CS100" i="47"/>
  <c r="DS102" i="47"/>
  <c r="DS126" i="47"/>
  <c r="GF101" i="47"/>
  <c r="ES93" i="47"/>
  <c r="KQ97" i="47"/>
  <c r="KR97" i="47" s="1"/>
  <c r="ED101" i="47"/>
  <c r="EE101" i="47" s="1"/>
  <c r="AQ93" i="47"/>
  <c r="AR93" i="47" s="1"/>
  <c r="BF104" i="47"/>
  <c r="IF100" i="47"/>
  <c r="AS126" i="47"/>
  <c r="CS97" i="47"/>
  <c r="KD90" i="47"/>
  <c r="KE90" i="47" s="1"/>
  <c r="EF95" i="47"/>
  <c r="ID102" i="47"/>
  <c r="IE102" i="47" s="1"/>
  <c r="KF100" i="47"/>
  <c r="DF104" i="47"/>
  <c r="BD95" i="47"/>
  <c r="BE95" i="47" s="1"/>
  <c r="FQ95" i="47"/>
  <c r="FR95" i="47" s="1"/>
  <c r="LQ102" i="47"/>
  <c r="LR102" i="47" s="1"/>
  <c r="IS99" i="47"/>
  <c r="KS93" i="47"/>
  <c r="KF104" i="47"/>
  <c r="MF97" i="47"/>
  <c r="CS95" i="47"/>
  <c r="JF99" i="47"/>
  <c r="CS92" i="47"/>
  <c r="KQ124" i="47"/>
  <c r="KR124" i="47" s="1"/>
  <c r="AQ124" i="47"/>
  <c r="AR124" i="47" s="1"/>
  <c r="HQ96" i="47"/>
  <c r="HR96" i="47" s="1"/>
  <c r="HD124" i="47"/>
  <c r="HE124" i="47" s="1"/>
  <c r="BF124" i="47"/>
  <c r="BS94" i="47"/>
  <c r="AQ92" i="47"/>
  <c r="AR92" i="47" s="1"/>
  <c r="DF105" i="47"/>
  <c r="AS98" i="47"/>
  <c r="HD105" i="47"/>
  <c r="HE105" i="47" s="1"/>
  <c r="GQ101" i="47"/>
  <c r="GR101" i="47" s="1"/>
  <c r="EF93" i="47"/>
  <c r="MF104" i="47"/>
  <c r="CD102" i="47"/>
  <c r="CE102" i="47" s="1"/>
  <c r="KB128" i="47"/>
  <c r="KB129" i="47" s="1"/>
  <c r="DO128" i="47"/>
  <c r="DO129" i="47" s="1"/>
  <c r="GB128" i="47"/>
  <c r="GB129" i="47" s="1"/>
  <c r="JO128" i="47"/>
  <c r="JO129" i="47" s="1"/>
  <c r="EF97" i="47"/>
  <c r="JF97" i="47"/>
  <c r="LF126" i="47"/>
  <c r="Q93" i="47"/>
  <c r="R93" i="47" s="1"/>
  <c r="HS100" i="47"/>
  <c r="DQ97" i="47"/>
  <c r="DR97" i="47" s="1"/>
  <c r="GQ124" i="47"/>
  <c r="GR124" i="47" s="1"/>
  <c r="S96" i="47"/>
  <c r="Q96" i="47"/>
  <c r="R96" i="47" s="1"/>
  <c r="ED105" i="47"/>
  <c r="EE105" i="47" s="1"/>
  <c r="EF105" i="47"/>
  <c r="BQ103" i="47"/>
  <c r="BR103" i="47" s="1"/>
  <c r="FF126" i="47"/>
  <c r="BQ101" i="47"/>
  <c r="BR101" i="47" s="1"/>
  <c r="BD93" i="47"/>
  <c r="BE93" i="47" s="1"/>
  <c r="EF90" i="47"/>
  <c r="LS124" i="47"/>
  <c r="DQ126" i="47"/>
  <c r="DR126" i="47" s="1"/>
  <c r="KO128" i="47"/>
  <c r="KO129" i="47" s="1"/>
  <c r="IS101" i="47"/>
  <c r="BS90" i="47"/>
  <c r="KS126" i="47"/>
  <c r="CF93" i="47"/>
  <c r="CQ105" i="47"/>
  <c r="CR105" i="47" s="1"/>
  <c r="ES126" i="47"/>
  <c r="LQ126" i="47"/>
  <c r="LR126" i="47" s="1"/>
  <c r="AQ103" i="47"/>
  <c r="AR103" i="47" s="1"/>
  <c r="AS96" i="47"/>
  <c r="FF101" i="47"/>
  <c r="AF126" i="47"/>
  <c r="KD126" i="47"/>
  <c r="KE126" i="47" s="1"/>
  <c r="LQ101" i="47"/>
  <c r="LR101" i="47" s="1"/>
  <c r="CQ93" i="47"/>
  <c r="CR93" i="47" s="1"/>
  <c r="IS93" i="47"/>
  <c r="KF126" i="47"/>
  <c r="LF101" i="47"/>
  <c r="AQ126" i="47"/>
  <c r="AR126" i="47" s="1"/>
  <c r="HO128" i="47"/>
  <c r="HO129" i="47" s="1"/>
  <c r="IF101" i="47"/>
  <c r="HB128" i="47"/>
  <c r="HB129" i="47" s="1"/>
  <c r="FQ101" i="47"/>
  <c r="FR101" i="47" s="1"/>
  <c r="HF126" i="47"/>
  <c r="CS101" i="47"/>
  <c r="BD101" i="47"/>
  <c r="BE101" i="47" s="1"/>
  <c r="FB128" i="47"/>
  <c r="FB129" i="47" s="1"/>
  <c r="LB128" i="47"/>
  <c r="LB129" i="47" s="1"/>
  <c r="AD126" i="47"/>
  <c r="AE126" i="47" s="1"/>
  <c r="Q98" i="47"/>
  <c r="R98" i="47" s="1"/>
  <c r="DF93" i="47"/>
  <c r="JS104" i="47"/>
  <c r="CQ90" i="47"/>
  <c r="CR90" i="47" s="1"/>
  <c r="Q97" i="47"/>
  <c r="R97" i="47" s="1"/>
  <c r="BS95" i="47"/>
  <c r="LD95" i="47"/>
  <c r="LE95" i="47" s="1"/>
  <c r="DF102" i="47"/>
  <c r="DF99" i="47"/>
  <c r="DD96" i="47"/>
  <c r="DE96" i="47" s="1"/>
  <c r="DF96" i="47"/>
  <c r="EQ94" i="47"/>
  <c r="ER94" i="47" s="1"/>
  <c r="ES94" i="47"/>
  <c r="DQ91" i="47"/>
  <c r="DR91" i="47" s="1"/>
  <c r="CS94" i="47"/>
  <c r="BD105" i="47"/>
  <c r="BE105" i="47" s="1"/>
  <c r="BF105" i="47"/>
  <c r="ED103" i="47"/>
  <c r="EE103" i="47" s="1"/>
  <c r="EF103" i="47"/>
  <c r="S101" i="47"/>
  <c r="FS93" i="47"/>
  <c r="IS95" i="47"/>
  <c r="ES102" i="47"/>
  <c r="FS103" i="47"/>
  <c r="FQ103" i="47"/>
  <c r="FR103" i="47" s="1"/>
  <c r="EB128" i="47"/>
  <c r="EB129" i="47" s="1"/>
  <c r="CD104" i="47"/>
  <c r="CE104" i="47" s="1"/>
  <c r="LD97" i="47"/>
  <c r="LE97" i="47" s="1"/>
  <c r="BD103" i="47"/>
  <c r="BE103" i="47" s="1"/>
  <c r="AF92" i="47"/>
  <c r="AD92" i="47"/>
  <c r="AE92" i="47" s="1"/>
  <c r="DS94" i="47"/>
  <c r="DQ94" i="47"/>
  <c r="DR94" i="47" s="1"/>
  <c r="HF93" i="47"/>
  <c r="S104" i="47"/>
  <c r="CF90" i="47"/>
  <c r="LD90" i="47"/>
  <c r="LE90" i="47" s="1"/>
  <c r="AD97" i="47"/>
  <c r="AE97" i="47" s="1"/>
  <c r="CF98" i="47"/>
  <c r="MD90" i="47"/>
  <c r="ME90" i="47" s="1"/>
  <c r="FS105" i="47"/>
  <c r="FQ105" i="47"/>
  <c r="FR105" i="47" s="1"/>
  <c r="ES96" i="47"/>
  <c r="GD126" i="47"/>
  <c r="GE126" i="47" s="1"/>
  <c r="DD126" i="47"/>
  <c r="DE126" i="47" s="1"/>
  <c r="GF126" i="47"/>
  <c r="IQ126" i="47"/>
  <c r="IR126" i="47" s="1"/>
  <c r="IS126" i="47"/>
  <c r="IF126" i="47"/>
  <c r="O128" i="47"/>
  <c r="O129" i="47" s="1"/>
  <c r="LO128" i="47"/>
  <c r="LO129" i="47" s="1"/>
  <c r="Q126" i="47"/>
  <c r="R126" i="47" s="1"/>
  <c r="EF126" i="47"/>
  <c r="DD101" i="47"/>
  <c r="DE101" i="47" s="1"/>
  <c r="GQ102" i="47"/>
  <c r="GR102" i="47" s="1"/>
  <c r="DB128" i="47"/>
  <c r="DB129" i="47" s="1"/>
  <c r="AD101" i="47"/>
  <c r="AE101" i="47" s="1"/>
  <c r="FS97" i="47"/>
  <c r="BD100" i="47"/>
  <c r="BE100" i="47" s="1"/>
  <c r="HQ91" i="47"/>
  <c r="HR91" i="47" s="1"/>
  <c r="MD93" i="47"/>
  <c r="ME93" i="47" s="1"/>
  <c r="GF104" i="47"/>
  <c r="ID97" i="47"/>
  <c r="IE97" i="47" s="1"/>
  <c r="BQ102" i="47"/>
  <c r="BR102" i="47" s="1"/>
  <c r="BS126" i="47"/>
  <c r="BQ126" i="47"/>
  <c r="BR126" i="47" s="1"/>
  <c r="CS126" i="47"/>
  <c r="MD126" i="47"/>
  <c r="ME126" i="47" s="1"/>
  <c r="JF126" i="47"/>
  <c r="JD126" i="47"/>
  <c r="JE126" i="47" s="1"/>
  <c r="FS126" i="47"/>
  <c r="GQ126" i="47"/>
  <c r="GR126" i="47" s="1"/>
  <c r="JS97" i="47"/>
  <c r="JQ97" i="47"/>
  <c r="JR97" i="47" s="1"/>
  <c r="AD90" i="47"/>
  <c r="AE90" i="47" s="1"/>
  <c r="AF90" i="47"/>
  <c r="BF126" i="47"/>
  <c r="CD126" i="47"/>
  <c r="CE126" i="47" s="1"/>
  <c r="JS126" i="47"/>
  <c r="JQ126" i="47"/>
  <c r="JR126" i="47" s="1"/>
  <c r="KS104" i="47"/>
  <c r="KQ104" i="47"/>
  <c r="KR104" i="47" s="1"/>
  <c r="JF104" i="47"/>
  <c r="JD104" i="47"/>
  <c r="JE104" i="47" s="1"/>
  <c r="ID104" i="47"/>
  <c r="IE104" i="47" s="1"/>
  <c r="IF104" i="47"/>
  <c r="EQ101" i="47"/>
  <c r="ER101" i="47" s="1"/>
  <c r="HF104" i="47"/>
  <c r="DQ93" i="47"/>
  <c r="DR93" i="47" s="1"/>
  <c r="S94" i="47"/>
  <c r="Q94" i="47"/>
  <c r="R94" i="47" s="1"/>
  <c r="JF124" i="47"/>
  <c r="JD124" i="47"/>
  <c r="JE124" i="47" s="1"/>
  <c r="AD96" i="47"/>
  <c r="AE96" i="47" s="1"/>
  <c r="F24" i="22"/>
  <c r="F6" i="22"/>
  <c r="F36" i="22"/>
  <c r="F49" i="22"/>
  <c r="AI27" i="33" s="1"/>
  <c r="F65" i="22"/>
  <c r="B80" i="48" s="1"/>
  <c r="F87" i="22"/>
  <c r="F10" i="22"/>
  <c r="F113" i="22"/>
  <c r="F20" i="22"/>
  <c r="F59" i="22"/>
  <c r="N37" i="33" s="1"/>
  <c r="F70" i="22"/>
  <c r="F81" i="22"/>
  <c r="F44" i="22"/>
  <c r="F96" i="22"/>
  <c r="F106" i="22"/>
  <c r="F22" i="22"/>
  <c r="F61" i="22"/>
  <c r="F72" i="22"/>
  <c r="F37" i="22"/>
  <c r="F91" i="22"/>
  <c r="F108" i="22"/>
  <c r="F25" i="22"/>
  <c r="F46" i="22"/>
  <c r="F60" i="22"/>
  <c r="F14" i="22"/>
  <c r="C16" i="48" s="1"/>
  <c r="F73" i="22"/>
  <c r="F82" i="22"/>
  <c r="F92" i="22"/>
  <c r="F98" i="22"/>
  <c r="F38" i="22"/>
  <c r="F50" i="22"/>
  <c r="F26" i="22"/>
  <c r="F68" i="22"/>
  <c r="F80" i="22"/>
  <c r="F13" i="22"/>
  <c r="F95" i="22"/>
  <c r="F7" i="44"/>
  <c r="I7" i="44"/>
  <c r="D7" i="44"/>
  <c r="S4" i="28"/>
  <c r="EF4" i="28"/>
  <c r="FF129" i="28"/>
  <c r="JF129" i="28"/>
  <c r="HS129" i="28"/>
  <c r="CS129" i="28"/>
  <c r="GS4" i="28"/>
  <c r="LF4" i="28"/>
  <c r="DF4" i="28"/>
  <c r="ES4" i="28"/>
  <c r="EF4" i="47"/>
  <c r="IF4" i="47"/>
  <c r="EF127" i="47"/>
  <c r="ES4" i="47"/>
  <c r="MF127" i="47"/>
  <c r="KS127" i="47"/>
  <c r="DS4" i="47"/>
  <c r="HS4" i="47"/>
  <c r="H43" i="22"/>
  <c r="T26" i="33" s="1"/>
  <c r="H89" i="22"/>
  <c r="I110" i="48" s="1"/>
  <c r="Q21" i="33"/>
  <c r="I45" i="48"/>
  <c r="AC26" i="33"/>
  <c r="I58" i="48"/>
  <c r="K26" i="33"/>
  <c r="I43" i="48"/>
  <c r="AC16" i="33"/>
  <c r="I28" i="48"/>
  <c r="Q26" i="33"/>
  <c r="I48" i="48"/>
  <c r="I5" i="48"/>
  <c r="B16" i="33"/>
  <c r="Q36" i="33"/>
  <c r="I75" i="48"/>
  <c r="I47" i="48"/>
  <c r="N26" i="33"/>
  <c r="Z36" i="33"/>
  <c r="I80" i="48"/>
  <c r="E11" i="33"/>
  <c r="I7" i="48"/>
  <c r="B21" i="33"/>
  <c r="I35" i="48"/>
  <c r="I69" i="48"/>
  <c r="B31" i="33"/>
  <c r="I4" i="48"/>
  <c r="B11" i="33"/>
  <c r="F78" i="33"/>
  <c r="I138" i="48"/>
  <c r="DV123" i="47"/>
  <c r="II123" i="47"/>
  <c r="BI123" i="47"/>
  <c r="JV123" i="47"/>
  <c r="AV123" i="47"/>
  <c r="BV123" i="47"/>
  <c r="FV123" i="47"/>
  <c r="KI123" i="47"/>
  <c r="EI123" i="47"/>
  <c r="BV89" i="47"/>
  <c r="GI89" i="47"/>
  <c r="GV89" i="47"/>
  <c r="KV89" i="47"/>
  <c r="HI89" i="47"/>
  <c r="LI89" i="47"/>
  <c r="HV89" i="47"/>
  <c r="II89" i="47"/>
  <c r="LV89" i="47"/>
  <c r="FI89" i="47"/>
  <c r="JI89" i="47"/>
  <c r="CI89" i="47"/>
  <c r="CV89" i="28"/>
  <c r="KI89" i="28"/>
  <c r="HI89" i="28"/>
  <c r="AI89" i="28"/>
  <c r="DV89" i="28"/>
  <c r="EV89" i="28"/>
  <c r="LI89" i="28"/>
  <c r="DI89" i="28"/>
  <c r="GV89" i="28"/>
  <c r="FV89" i="28"/>
  <c r="AV89" i="28"/>
  <c r="JI89" i="28"/>
  <c r="BV89" i="28"/>
  <c r="LV89" i="28"/>
  <c r="CI89" i="28"/>
  <c r="I89" i="28"/>
  <c r="W26" i="33"/>
  <c r="I52" i="48"/>
  <c r="O68" i="33"/>
  <c r="I134" i="48"/>
  <c r="I88" i="48"/>
  <c r="AF31" i="33"/>
  <c r="I22" i="48"/>
  <c r="W16" i="33"/>
  <c r="I143" i="48"/>
  <c r="L86" i="33"/>
  <c r="I57" i="48"/>
  <c r="Z26" i="33"/>
  <c r="GI106" i="47"/>
  <c r="KI106" i="47"/>
  <c r="CV106" i="47"/>
  <c r="GV106" i="47"/>
  <c r="KV106" i="47"/>
  <c r="CI106" i="47"/>
  <c r="DI106" i="47"/>
  <c r="HI106" i="47"/>
  <c r="LI106" i="47"/>
  <c r="BI106" i="47"/>
  <c r="DV106" i="47"/>
  <c r="HV106" i="47"/>
  <c r="LV106" i="47"/>
  <c r="AV106" i="47"/>
  <c r="EI106" i="47"/>
  <c r="II106" i="47"/>
  <c r="EV106" i="47"/>
  <c r="IV106" i="47"/>
  <c r="AI106" i="47"/>
  <c r="FI106" i="47"/>
  <c r="JI106" i="47"/>
  <c r="FV106" i="47"/>
  <c r="JV106" i="47"/>
  <c r="I106" i="47"/>
  <c r="V106" i="47"/>
  <c r="BV106" i="47"/>
  <c r="EV106" i="28"/>
  <c r="GI106" i="28"/>
  <c r="JI106" i="28"/>
  <c r="KV106" i="28"/>
  <c r="IV106" i="28"/>
  <c r="JV106" i="28"/>
  <c r="BI106" i="28"/>
  <c r="LI106" i="28"/>
  <c r="CI106" i="28"/>
  <c r="KI106" i="28"/>
  <c r="HV106" i="28"/>
  <c r="II106" i="28"/>
  <c r="AV106" i="28"/>
  <c r="FI106" i="28"/>
  <c r="DV106" i="28"/>
  <c r="DI106" i="28"/>
  <c r="HI106" i="28"/>
  <c r="EI106" i="28"/>
  <c r="V106" i="28"/>
  <c r="FV106" i="28"/>
  <c r="GV106" i="28"/>
  <c r="LV106" i="28"/>
  <c r="CV106" i="28"/>
  <c r="BV106" i="28"/>
  <c r="I106" i="28"/>
  <c r="AI106" i="28"/>
  <c r="IQ100" i="47"/>
  <c r="IR100" i="47" s="1"/>
  <c r="IS100" i="47"/>
  <c r="C50" i="48"/>
  <c r="B50" i="48"/>
  <c r="C51" i="48"/>
  <c r="B51" i="48"/>
  <c r="B23" i="48"/>
  <c r="C23" i="48"/>
  <c r="C87" i="48"/>
  <c r="B87" i="48"/>
  <c r="C56" i="48"/>
  <c r="B56" i="48"/>
  <c r="B40" i="48"/>
  <c r="C40" i="48"/>
  <c r="C10" i="48"/>
  <c r="B10" i="48"/>
  <c r="C61" i="48"/>
  <c r="B61" i="48"/>
  <c r="C41" i="48"/>
  <c r="B41" i="48"/>
  <c r="I96" i="48"/>
  <c r="E36" i="33"/>
  <c r="I66" i="48"/>
  <c r="W31" i="33"/>
  <c r="I81" i="48"/>
  <c r="I106" i="48"/>
  <c r="I117" i="48"/>
  <c r="DO130" i="28"/>
  <c r="DO131" i="28" s="1"/>
  <c r="HO130" i="28"/>
  <c r="HO131" i="28" s="1"/>
  <c r="LO130" i="28"/>
  <c r="LO131" i="28" s="1"/>
  <c r="AB130" i="28"/>
  <c r="AB131" i="28" s="1"/>
  <c r="EB130" i="28"/>
  <c r="EB131" i="28" s="1"/>
  <c r="IB130" i="28"/>
  <c r="IB131" i="28" s="1"/>
  <c r="MB130" i="28"/>
  <c r="MB131" i="28" s="1"/>
  <c r="CO130" i="28"/>
  <c r="CO131" i="28" s="1"/>
  <c r="AO130" i="28"/>
  <c r="AO131" i="28" s="1"/>
  <c r="FB130" i="28"/>
  <c r="FB131" i="28" s="1"/>
  <c r="JB130" i="28"/>
  <c r="JB131" i="28" s="1"/>
  <c r="KO130" i="28"/>
  <c r="KO131" i="28" s="1"/>
  <c r="BB130" i="28"/>
  <c r="BB131" i="28" s="1"/>
  <c r="GB130" i="28"/>
  <c r="GB131" i="28" s="1"/>
  <c r="KB130" i="28"/>
  <c r="KB131" i="28" s="1"/>
  <c r="BO130" i="28"/>
  <c r="BO131" i="28" s="1"/>
  <c r="HB130" i="28"/>
  <c r="HB131" i="28" s="1"/>
  <c r="LB130" i="28"/>
  <c r="LB131" i="28" s="1"/>
  <c r="CB130" i="28"/>
  <c r="CB131" i="28" s="1"/>
  <c r="EO130" i="28"/>
  <c r="EO131" i="28" s="1"/>
  <c r="IO130" i="28"/>
  <c r="IO131" i="28" s="1"/>
  <c r="GO130" i="28"/>
  <c r="GO131" i="28" s="1"/>
  <c r="O130" i="28"/>
  <c r="O131" i="28" s="1"/>
  <c r="DB130" i="28"/>
  <c r="DB131" i="28" s="1"/>
  <c r="FO130" i="28"/>
  <c r="FO131" i="28" s="1"/>
  <c r="JO130" i="28"/>
  <c r="JO131" i="28" s="1"/>
  <c r="B84" i="48"/>
  <c r="C84" i="48"/>
  <c r="W37" i="33"/>
  <c r="C79" i="48"/>
  <c r="E27" i="33"/>
  <c r="W17" i="33"/>
  <c r="H17" i="33"/>
  <c r="C38" i="48"/>
  <c r="Z17" i="33"/>
  <c r="B37" i="48"/>
  <c r="C5" i="48"/>
  <c r="C4" i="48"/>
  <c r="C113" i="48"/>
  <c r="C82" i="48"/>
  <c r="C67" i="48"/>
  <c r="B13" i="48"/>
  <c r="B143" i="48"/>
  <c r="B82" i="48"/>
  <c r="T37" i="33"/>
  <c r="C98" i="48"/>
  <c r="B98" i="48"/>
  <c r="Q27" i="33"/>
  <c r="C69" i="48"/>
  <c r="C37" i="48"/>
  <c r="C65" i="48"/>
  <c r="AI31" i="33"/>
  <c r="CI123" i="47"/>
  <c r="HI123" i="47"/>
  <c r="GV123" i="47"/>
  <c r="II89" i="28"/>
  <c r="BI89" i="28"/>
  <c r="KV89" i="28"/>
  <c r="EI89" i="28"/>
  <c r="FI115" i="47"/>
  <c r="CV115" i="47"/>
  <c r="HV115" i="47"/>
  <c r="HV123" i="28"/>
  <c r="AV123" i="28"/>
  <c r="BV123" i="28"/>
  <c r="HI125" i="47"/>
  <c r="IV125" i="47"/>
  <c r="KI125" i="47"/>
  <c r="CI125" i="47"/>
  <c r="I112" i="48"/>
  <c r="I101" i="48"/>
  <c r="H67" i="22"/>
  <c r="I84" i="48" s="1"/>
  <c r="MF129" i="28"/>
  <c r="BF129" i="28"/>
  <c r="HS4" i="28"/>
  <c r="AF4" i="47"/>
  <c r="BS4" i="28"/>
  <c r="KF129" i="28"/>
  <c r="KF4" i="47"/>
  <c r="IF127" i="47"/>
  <c r="GS127" i="47"/>
  <c r="FF127" i="47"/>
  <c r="CV123" i="47"/>
  <c r="IV123" i="47"/>
  <c r="AI123" i="47"/>
  <c r="JV89" i="28"/>
  <c r="GI89" i="28"/>
  <c r="HV89" i="28"/>
  <c r="IV89" i="28"/>
  <c r="AV115" i="47"/>
  <c r="JI115" i="47"/>
  <c r="GV115" i="47"/>
  <c r="LV115" i="47"/>
  <c r="JI123" i="28"/>
  <c r="AI123" i="28"/>
  <c r="JV123" i="28"/>
  <c r="LV125" i="47"/>
  <c r="FI125" i="47"/>
  <c r="BI125" i="47"/>
  <c r="H54" i="22"/>
  <c r="I65" i="48" s="1"/>
  <c r="AS129" i="28"/>
  <c r="HF4" i="28"/>
  <c r="LF129" i="28"/>
  <c r="MF4" i="28"/>
  <c r="CF4" i="28"/>
  <c r="BS127" i="47"/>
  <c r="MF4" i="47"/>
  <c r="IS4" i="47"/>
  <c r="HF4" i="47"/>
  <c r="GI123" i="28"/>
  <c r="KV123" i="28"/>
  <c r="KI123" i="28"/>
  <c r="AI125" i="47"/>
  <c r="JI125" i="47"/>
  <c r="LI125"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I140" i="48"/>
  <c r="LI123" i="28"/>
  <c r="CV123" i="28"/>
  <c r="CI123" i="28"/>
  <c r="DI125" i="47"/>
  <c r="EV125" i="47"/>
  <c r="GV125" i="47"/>
  <c r="C88" i="48"/>
  <c r="AI16" i="33"/>
  <c r="EI123" i="28"/>
  <c r="LV123" i="28"/>
  <c r="DI123" i="28"/>
  <c r="HV125" i="47"/>
  <c r="FV125" i="47"/>
  <c r="KV125" i="47"/>
  <c r="H9" i="22"/>
  <c r="I13" i="48" s="1"/>
  <c r="CS4" i="47"/>
  <c r="AS127" i="47"/>
  <c r="LF4" i="47"/>
  <c r="LF127" i="47"/>
  <c r="AF27" i="33"/>
  <c r="B63" i="48"/>
  <c r="K17" i="33"/>
  <c r="B12" i="48"/>
  <c r="C12" i="48"/>
  <c r="GV123" i="28"/>
  <c r="V123" i="28"/>
  <c r="DV123" i="28"/>
  <c r="FI123" i="28"/>
  <c r="II125" i="47"/>
  <c r="BV125" i="47"/>
  <c r="V125" i="47"/>
  <c r="C63" i="48"/>
  <c r="BI123" i="28"/>
  <c r="II123" i="28"/>
  <c r="CV125" i="47"/>
  <c r="EI125" i="47"/>
  <c r="GI125" i="47"/>
  <c r="D59" i="26"/>
  <c r="J50" i="22" s="1"/>
  <c r="E60" i="48" s="1"/>
  <c r="Z11" i="33"/>
  <c r="M4" i="19" a="1"/>
  <c r="B130" i="48"/>
  <c r="C121" i="48"/>
  <c r="AF17" i="33"/>
  <c r="E32" i="33"/>
  <c r="B67" i="48"/>
  <c r="C53" i="48"/>
  <c r="B53" i="48"/>
  <c r="JV19" i="47"/>
  <c r="BI19" i="47"/>
  <c r="CI19" i="47"/>
  <c r="GV19" i="47"/>
  <c r="AV19" i="47"/>
  <c r="KI19" i="47"/>
  <c r="DI19" i="47"/>
  <c r="D7" i="26"/>
  <c r="I31" i="22" s="1"/>
  <c r="B28" i="33" s="1"/>
  <c r="P25" i="61" s="1"/>
  <c r="D52" i="26"/>
  <c r="I46" i="22" s="1"/>
  <c r="D55" i="48" s="1"/>
  <c r="D50" i="26"/>
  <c r="J21" i="22" s="1"/>
  <c r="D9" i="26"/>
  <c r="J31" i="22" s="1"/>
  <c r="D29" i="26"/>
  <c r="J58" i="22" s="1"/>
  <c r="D33" i="26"/>
  <c r="J14" i="22" s="1"/>
  <c r="R13" i="33" s="1"/>
  <c r="Q22" i="71" s="1"/>
  <c r="E41" i="47" s="1"/>
  <c r="HQ101" i="47"/>
  <c r="HR101" i="47" s="1"/>
  <c r="Q95" i="47"/>
  <c r="R95" i="47" s="1"/>
  <c r="DF95" i="47"/>
  <c r="HS105" i="47"/>
  <c r="HQ105" i="47"/>
  <c r="HR105" i="47" s="1"/>
  <c r="HQ93" i="47"/>
  <c r="HR93" i="47" s="1"/>
  <c r="LQ91" i="47"/>
  <c r="LR91" i="47" s="1"/>
  <c r="LQ93" i="47"/>
  <c r="LR93" i="47" s="1"/>
  <c r="AS95" i="47"/>
  <c r="CF97" i="47"/>
  <c r="HE13" i="47"/>
  <c r="ID124" i="47"/>
  <c r="IE124" i="47" s="1"/>
  <c r="IF124" i="47"/>
  <c r="MF124" i="47"/>
  <c r="MD124" i="47"/>
  <c r="ME124" i="47" s="1"/>
  <c r="EF98" i="47"/>
  <c r="ED98" i="47"/>
  <c r="EE98" i="47" s="1"/>
  <c r="FD104" i="47"/>
  <c r="FE104" i="47" s="1"/>
  <c r="GS90" i="47"/>
  <c r="DQ90" i="47"/>
  <c r="DR90" i="47" s="1"/>
  <c r="IO128" i="47"/>
  <c r="IO129" i="47" s="1"/>
  <c r="FS104" i="47"/>
  <c r="HD97" i="47"/>
  <c r="HE97" i="47" s="1"/>
  <c r="AB128" i="47"/>
  <c r="AB129" i="47" s="1"/>
  <c r="AO128" i="47"/>
  <c r="AO129" i="47" s="1"/>
  <c r="ES124" i="47"/>
  <c r="EQ124" i="47"/>
  <c r="ER124" i="47" s="1"/>
  <c r="LF93" i="47"/>
  <c r="JS101" i="47"/>
  <c r="ES92" i="47"/>
  <c r="EQ92" i="47"/>
  <c r="ER92" i="47" s="1"/>
  <c r="AS101" i="47"/>
  <c r="HF91" i="47"/>
  <c r="KQ101" i="47"/>
  <c r="KR101" i="47" s="1"/>
  <c r="FS99" i="47"/>
  <c r="CV68" i="47"/>
  <c r="DV19" i="47"/>
  <c r="FI19" i="47"/>
  <c r="FI61" i="47"/>
  <c r="GI19" i="47"/>
  <c r="II19" i="47"/>
  <c r="IV19" i="47"/>
  <c r="KI5" i="47"/>
  <c r="LS90" i="47"/>
  <c r="DQ100" i="47"/>
  <c r="DR100" i="47" s="1"/>
  <c r="FQ124" i="47"/>
  <c r="FR124" i="47" s="1"/>
  <c r="DS124" i="47"/>
  <c r="FD92" i="47"/>
  <c r="FE92" i="47" s="1"/>
  <c r="FV19" i="47"/>
  <c r="GV26" i="47"/>
  <c r="GV68" i="47"/>
  <c r="HI19" i="47"/>
  <c r="JI19" i="47"/>
  <c r="JI61" i="47"/>
  <c r="KQ102" i="47"/>
  <c r="KR102" i="47" s="1"/>
  <c r="KD101" i="47"/>
  <c r="KE101" i="47" s="1"/>
  <c r="GS99" i="47"/>
  <c r="II68" i="47"/>
  <c r="LI68" i="47"/>
  <c r="LV19" i="47"/>
  <c r="LF100" i="47"/>
  <c r="CF94" i="47"/>
  <c r="JF93" i="47"/>
  <c r="GQ104" i="47"/>
  <c r="GR104" i="47" s="1"/>
  <c r="B94" i="48"/>
  <c r="Q92" i="47"/>
  <c r="R92" i="47" s="1"/>
  <c r="DD92" i="47"/>
  <c r="DE92" i="47" s="1"/>
  <c r="GD94" i="47"/>
  <c r="GE94" i="47" s="1"/>
  <c r="FI68" i="47"/>
  <c r="FV68" i="47"/>
  <c r="JI68" i="47"/>
  <c r="LV40" i="28"/>
  <c r="KI40" i="28"/>
  <c r="II40" i="28"/>
  <c r="HI40" i="28"/>
  <c r="FV40" i="28"/>
  <c r="JI40" i="28"/>
  <c r="GI40" i="28"/>
  <c r="HV40" i="28"/>
  <c r="IV40" i="28"/>
  <c r="GV40" i="28"/>
  <c r="FI40" i="28"/>
  <c r="EI40" i="28"/>
  <c r="JV40" i="28"/>
  <c r="JI68" i="28"/>
  <c r="LV68" i="28"/>
  <c r="EV61" i="47"/>
  <c r="HV61" i="47"/>
  <c r="II61" i="47"/>
  <c r="KV61" i="47"/>
  <c r="JV61" i="47"/>
  <c r="JV12" i="47"/>
  <c r="J65" i="22"/>
  <c r="GI40" i="47"/>
  <c r="KI12" i="47"/>
  <c r="HI61" i="47"/>
  <c r="II12" i="47"/>
  <c r="JI12" i="47"/>
  <c r="KI40" i="47"/>
  <c r="EO128" i="47"/>
  <c r="EO129" i="47" s="1"/>
  <c r="DS101" i="47"/>
  <c r="GF93" i="47"/>
  <c r="AF93" i="47"/>
  <c r="ES104" i="47"/>
  <c r="BD97" i="47"/>
  <c r="BE97" i="47" s="1"/>
  <c r="AQ91" i="47"/>
  <c r="AR91" i="47" s="1"/>
  <c r="BD99" i="47"/>
  <c r="BE99" i="47" s="1"/>
  <c r="BF99" i="47"/>
  <c r="AQ99" i="47"/>
  <c r="AR99" i="47" s="1"/>
  <c r="AS99" i="47"/>
  <c r="KF99" i="47"/>
  <c r="KD99" i="47"/>
  <c r="KE99" i="47" s="1"/>
  <c r="KD91" i="47"/>
  <c r="KE91" i="47" s="1"/>
  <c r="KF91" i="47"/>
  <c r="IB128" i="47"/>
  <c r="IB129" i="47" s="1"/>
  <c r="CS104" i="47"/>
  <c r="DF97" i="47"/>
  <c r="BS97" i="47"/>
  <c r="IQ91" i="47"/>
  <c r="IR91" i="47" s="1"/>
  <c r="IS91" i="47"/>
  <c r="E58" i="33"/>
  <c r="C69" i="33"/>
  <c r="C68" i="33"/>
  <c r="MD99" i="47"/>
  <c r="ME99" i="47" s="1"/>
  <c r="JS99" i="47"/>
  <c r="JQ99" i="47"/>
  <c r="JR99" i="47" s="1"/>
  <c r="DS99" i="47"/>
  <c r="DQ99" i="47"/>
  <c r="DR99" i="47" s="1"/>
  <c r="KD93" i="47"/>
  <c r="KE93" i="47" s="1"/>
  <c r="GQ91" i="47"/>
  <c r="GR91" i="47" s="1"/>
  <c r="GS91" i="47"/>
  <c r="EF99" i="47"/>
  <c r="CQ124" i="47"/>
  <c r="CR124" i="47" s="1"/>
  <c r="DD124" i="47"/>
  <c r="DE124" i="47" s="1"/>
  <c r="AF124" i="47"/>
  <c r="ED124" i="47"/>
  <c r="EE124" i="47" s="1"/>
  <c r="BQ98" i="47"/>
  <c r="BR98" i="47" s="1"/>
  <c r="CF99" i="47"/>
  <c r="AD105" i="47"/>
  <c r="AE105" i="47" s="1"/>
  <c r="O67" i="33"/>
  <c r="Q105" i="47"/>
  <c r="R105" i="47" s="1"/>
  <c r="KI33" i="28"/>
  <c r="LI40" i="28"/>
  <c r="KV33" i="28"/>
  <c r="HV26" i="47"/>
  <c r="IV75" i="47"/>
  <c r="LI12" i="47"/>
  <c r="HI26" i="47"/>
  <c r="HV75" i="47"/>
  <c r="IV12" i="47"/>
  <c r="KV5" i="47"/>
  <c r="KV75" i="47"/>
  <c r="KI75" i="47"/>
  <c r="KV12" i="47"/>
  <c r="HI12" i="47"/>
  <c r="IV26" i="47"/>
  <c r="JI75" i="47"/>
  <c r="KV26" i="47"/>
  <c r="KV68" i="47"/>
  <c r="LI5" i="47"/>
  <c r="JV26" i="47"/>
  <c r="KI26" i="47"/>
  <c r="LI26" i="47"/>
  <c r="N64" i="33"/>
  <c r="Y48" i="33" s="1"/>
  <c r="Q64" i="33"/>
  <c r="AE48" i="33" s="1"/>
  <c r="ID93" i="47"/>
  <c r="IE93" i="47" s="1"/>
  <c r="DF91" i="47"/>
  <c r="B88" i="48"/>
  <c r="T22" i="33"/>
  <c r="AF98" i="47"/>
  <c r="IQ103" i="47"/>
  <c r="IR103" i="47" s="1"/>
  <c r="JS92" i="47"/>
  <c r="FD96" i="47"/>
  <c r="FE96" i="47" s="1"/>
  <c r="FQ94" i="47"/>
  <c r="FR94" i="47" s="1"/>
  <c r="CS96" i="47"/>
  <c r="BF96" i="47"/>
  <c r="KF98" i="47"/>
  <c r="LF124" i="47"/>
  <c r="HF98" i="47"/>
  <c r="DQ92" i="47"/>
  <c r="DR92" i="47" s="1"/>
  <c r="HQ103" i="47"/>
  <c r="HR103" i="47" s="1"/>
  <c r="KQ98" i="47"/>
  <c r="KR98" i="47" s="1"/>
  <c r="IQ94" i="47"/>
  <c r="IR94" i="47" s="1"/>
  <c r="EQ105" i="47"/>
  <c r="ER105" i="47" s="1"/>
  <c r="ID96" i="47"/>
  <c r="IE96" i="47" s="1"/>
  <c r="JF103" i="47"/>
  <c r="S103" i="47"/>
  <c r="AS105" i="47"/>
  <c r="CS103" i="47"/>
  <c r="DF98" i="47"/>
  <c r="DS98" i="47"/>
  <c r="FS92" i="47"/>
  <c r="JQ105" i="47"/>
  <c r="JR105" i="47" s="1"/>
  <c r="BS105" i="47"/>
  <c r="ES98" i="47"/>
  <c r="GQ92" i="47"/>
  <c r="GR92" i="47" s="1"/>
  <c r="GF96" i="47"/>
  <c r="FF105" i="47"/>
  <c r="B21" i="48"/>
  <c r="BQ124" i="47"/>
  <c r="BR124" i="47" s="1"/>
  <c r="S124" i="47"/>
  <c r="ED94" i="47"/>
  <c r="EE94" i="47" s="1"/>
  <c r="AQ94" i="47"/>
  <c r="AR94" i="47" s="1"/>
  <c r="GT131" i="28"/>
  <c r="FF103" i="47"/>
  <c r="IV61" i="47"/>
  <c r="KI47" i="47"/>
  <c r="JV47" i="47"/>
  <c r="LV75" i="47"/>
  <c r="LI75" i="47"/>
  <c r="KI61" i="47"/>
  <c r="LI40" i="47"/>
  <c r="LV61" i="47"/>
  <c r="LV47" i="47"/>
  <c r="LI47" i="47"/>
  <c r="J63" i="22"/>
  <c r="JD101" i="47"/>
  <c r="JE101" i="47" s="1"/>
  <c r="JF101" i="47"/>
  <c r="MD101" i="47"/>
  <c r="ME101" i="47" s="1"/>
  <c r="MF101" i="47"/>
  <c r="KD13" i="47"/>
  <c r="KE13" i="47"/>
  <c r="KF13" i="47"/>
  <c r="BO128" i="47"/>
  <c r="BO129" i="47" s="1"/>
  <c r="CO128" i="47"/>
  <c r="CO129" i="47" s="1"/>
  <c r="MB128" i="47"/>
  <c r="MB129" i="47" s="1"/>
  <c r="KQ91" i="47"/>
  <c r="KR91" i="47" s="1"/>
  <c r="KS91" i="47"/>
  <c r="LS99" i="47"/>
  <c r="LQ99" i="47"/>
  <c r="LR99" i="47" s="1"/>
  <c r="JB128" i="47"/>
  <c r="JB129" i="47" s="1"/>
  <c r="FO128" i="47"/>
  <c r="FO129" i="47" s="1"/>
  <c r="GO128" i="47"/>
  <c r="GO129" i="47" s="1"/>
  <c r="BS93" i="47"/>
  <c r="BQ93" i="47"/>
  <c r="BR93" i="47" s="1"/>
  <c r="JS93" i="47"/>
  <c r="JQ93" i="47"/>
  <c r="JR93" i="47" s="1"/>
  <c r="LF91" i="47"/>
  <c r="LD91" i="47"/>
  <c r="LE91" i="47" s="1"/>
  <c r="BB128" i="47"/>
  <c r="BB129" i="47" s="1"/>
  <c r="CB128" i="47"/>
  <c r="CB129" i="47" s="1"/>
  <c r="HF99" i="47"/>
  <c r="HD99" i="47"/>
  <c r="HE99" i="47" s="1"/>
  <c r="HF101" i="47"/>
  <c r="GD99" i="47"/>
  <c r="GE99" i="47" s="1"/>
  <c r="AD99" i="47"/>
  <c r="AE99" i="47" s="1"/>
  <c r="FD99" i="47"/>
  <c r="FE99" i="47" s="1"/>
  <c r="HS99" i="47"/>
  <c r="CD101" i="47"/>
  <c r="CE101" i="47"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J52" i="22"/>
  <c r="I33" i="33" s="1"/>
  <c r="Q26" i="63" s="1"/>
  <c r="DC24" i="28"/>
  <c r="DF24" i="28" s="1"/>
  <c r="KE34" i="28"/>
  <c r="KQ55" i="28"/>
  <c r="KR28" i="47"/>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D5" i="64"/>
  <c r="Q5" i="64" s="1"/>
  <c r="I14" i="22"/>
  <c r="JD55" i="28"/>
  <c r="FS13" i="47"/>
  <c r="AR31" i="28"/>
  <c r="IF31" i="28"/>
  <c r="JF55" i="28"/>
  <c r="KE31" i="28"/>
  <c r="J60" i="22"/>
  <c r="E74" i="48" s="1"/>
  <c r="HS55" i="28"/>
  <c r="Q8" i="65"/>
  <c r="H13" i="3"/>
  <c r="JS72" i="47"/>
  <c r="D6" i="66"/>
  <c r="Q6" i="66" s="1"/>
  <c r="J47" i="22"/>
  <c r="AD28" i="33" s="1"/>
  <c r="Q25" i="66" s="1"/>
  <c r="I72" i="22"/>
  <c r="J38" i="22"/>
  <c r="CF62" i="47"/>
  <c r="JR72" i="47"/>
  <c r="LE13" i="47"/>
  <c r="JR31" i="28"/>
  <c r="R48" i="47"/>
  <c r="LF13" i="47"/>
  <c r="I10" i="22"/>
  <c r="H13" i="33" s="1"/>
  <c r="P22" i="63" s="1"/>
  <c r="AP24" i="28"/>
  <c r="AQ24" i="28" s="1"/>
  <c r="FC24" i="28"/>
  <c r="FE24" i="28" s="1"/>
  <c r="CE72" i="47"/>
  <c r="DP13" i="28"/>
  <c r="DR13" i="28"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DC13" i="28"/>
  <c r="DD13" i="28" s="1"/>
  <c r="FC13" i="28"/>
  <c r="FE13" i="28" s="1"/>
  <c r="LQ31" i="28"/>
  <c r="HE31" i="28"/>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CC46" i="28"/>
  <c r="CD46" i="28" s="1"/>
  <c r="LP46" i="28"/>
  <c r="LQ46" i="28" s="1"/>
  <c r="MC46" i="28"/>
  <c r="MD46" i="28" s="1"/>
  <c r="EQ28" i="47"/>
  <c r="FR55" i="28"/>
  <c r="FQ31" i="28"/>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AI11" i="33"/>
  <c r="I33" i="48"/>
  <c r="I12" i="48"/>
  <c r="B59" i="33"/>
  <c r="EC11" i="47"/>
  <c r="EE11" i="47" s="1"/>
  <c r="IR80" i="47"/>
  <c r="GR72" i="47"/>
  <c r="EV19" i="47"/>
  <c r="I19" i="47"/>
  <c r="I74" i="48"/>
  <c r="Q31" i="33"/>
  <c r="Q7" i="71"/>
  <c r="MC48" i="28"/>
  <c r="IP48" i="28"/>
  <c r="GC48" i="28"/>
  <c r="K13" i="33"/>
  <c r="P22" i="70" s="1"/>
  <c r="I82" i="48"/>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Q11" i="33"/>
  <c r="I18" i="48"/>
  <c r="LP126" i="47"/>
  <c r="LO107" i="47"/>
  <c r="LO108" i="47"/>
  <c r="LP124" i="47"/>
  <c r="I67" i="48"/>
  <c r="E31" i="33"/>
  <c r="I15" i="48"/>
  <c r="E16" i="33"/>
  <c r="KP124" i="47"/>
  <c r="KO108" i="47"/>
  <c r="JF31" i="28"/>
  <c r="JD31" i="28"/>
  <c r="JE31" i="28"/>
  <c r="DQ85" i="47"/>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LP87" i="47"/>
  <c r="LQ87" i="47" s="1"/>
  <c r="E90" i="48"/>
  <c r="EP87" i="47"/>
  <c r="EQ87" i="47" s="1"/>
  <c r="D62" i="48"/>
  <c r="BC83" i="28"/>
  <c r="LP83" i="28"/>
  <c r="KP83" i="28"/>
  <c r="H18" i="33"/>
  <c r="P23" i="63" s="1"/>
  <c r="U38" i="33"/>
  <c r="Q27" i="64" s="1"/>
  <c r="BC84" i="28"/>
  <c r="BP84" i="28"/>
  <c r="HC84" i="28"/>
  <c r="JP84" i="28"/>
  <c r="EC84" i="28"/>
  <c r="AA23" i="33"/>
  <c r="Q24" i="69" s="1"/>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B126" i="47"/>
  <c r="KD85" i="47"/>
  <c r="KF85" i="47"/>
  <c r="KE85" i="47"/>
  <c r="LQ85" i="47"/>
  <c r="LR85" i="47"/>
  <c r="CF88" i="47"/>
  <c r="CD88" i="47"/>
  <c r="CE88" i="47"/>
  <c r="LR86" i="47"/>
  <c r="LS86" i="47"/>
  <c r="LQ86" i="47"/>
  <c r="ER86" i="47"/>
  <c r="ES86" i="47"/>
  <c r="EQ86" i="47"/>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AG126" i="47" l="1"/>
  <c r="AT126" i="47"/>
  <c r="EG126" i="47"/>
  <c r="DG126" i="47"/>
  <c r="ET126" i="47"/>
  <c r="KT126" i="47"/>
  <c r="FG126" i="47"/>
  <c r="IT126" i="47"/>
  <c r="GG126" i="47"/>
  <c r="IG126" i="47"/>
  <c r="CG126" i="47"/>
  <c r="JT126" i="47"/>
  <c r="BG126" i="47"/>
  <c r="GT126" i="47"/>
  <c r="BT126" i="47"/>
  <c r="LT126" i="47"/>
  <c r="JG126" i="47"/>
  <c r="CT126" i="47"/>
  <c r="FT126" i="47"/>
  <c r="MG126" i="47"/>
  <c r="T126" i="47"/>
  <c r="LG126" i="47"/>
  <c r="HG126" i="47"/>
  <c r="HT126" i="47"/>
  <c r="DT126" i="47"/>
  <c r="KG126" i="47"/>
  <c r="LJ52" i="47"/>
  <c r="FW52" i="47"/>
  <c r="HF27" i="28"/>
  <c r="HE27" i="28"/>
  <c r="HD27" i="28"/>
  <c r="IW52" i="47"/>
  <c r="EJ52" i="47"/>
  <c r="LE24" i="28"/>
  <c r="LD24" i="28"/>
  <c r="LF24" i="28"/>
  <c r="KE41" i="28"/>
  <c r="AS41" i="28"/>
  <c r="AR41" i="28"/>
  <c r="LL16" i="47"/>
  <c r="AY16" i="47"/>
  <c r="KL16" i="47"/>
  <c r="FY16" i="47"/>
  <c r="L16" i="47"/>
  <c r="GL16" i="47"/>
  <c r="EY16" i="47"/>
  <c r="BY16" i="47"/>
  <c r="EL16" i="47"/>
  <c r="DY16" i="47"/>
  <c r="HL16" i="47"/>
  <c r="Y16" i="47"/>
  <c r="IL16" i="47"/>
  <c r="IY16" i="47"/>
  <c r="JY16" i="47"/>
  <c r="CL16" i="47"/>
  <c r="GY16" i="47"/>
  <c r="AL16" i="47"/>
  <c r="BL16" i="47"/>
  <c r="FL16" i="47"/>
  <c r="CY16" i="47"/>
  <c r="DL16" i="47"/>
  <c r="KY16" i="47"/>
  <c r="LY16" i="47"/>
  <c r="KJ52" i="47"/>
  <c r="KW52" i="47"/>
  <c r="AI47" i="33"/>
  <c r="C9" i="47"/>
  <c r="C9" i="28"/>
  <c r="FE79" i="28"/>
  <c r="C52" i="28"/>
  <c r="HE79" i="28"/>
  <c r="KF41" i="28"/>
  <c r="DD64" i="28"/>
  <c r="IF79" i="28"/>
  <c r="IE79" i="28"/>
  <c r="JS79" i="28"/>
  <c r="JQ79" i="28"/>
  <c r="LW52" i="47"/>
  <c r="HF64" i="28"/>
  <c r="HE64" i="28"/>
  <c r="HD64" i="28"/>
  <c r="FJ52" i="47"/>
  <c r="BW52" i="47"/>
  <c r="EW52" i="47"/>
  <c r="AJ52" i="47"/>
  <c r="GW52" i="47"/>
  <c r="CW52" i="47"/>
  <c r="BJ52" i="47"/>
  <c r="IJ52" i="47"/>
  <c r="DW52" i="47"/>
  <c r="W52" i="47"/>
  <c r="JW52" i="47"/>
  <c r="GJ52" i="47"/>
  <c r="CJ52" i="47"/>
  <c r="DJ52" i="47"/>
  <c r="J52" i="47"/>
  <c r="AW52" i="47"/>
  <c r="HW52" i="47"/>
  <c r="HJ52" i="47"/>
  <c r="KD79" i="28"/>
  <c r="GR79" i="28"/>
  <c r="GS79" i="28"/>
  <c r="GQ79" i="28"/>
  <c r="B32" i="48"/>
  <c r="C32" i="48"/>
  <c r="E12" i="33"/>
  <c r="C7" i="48"/>
  <c r="C46" i="48"/>
  <c r="B46" i="48"/>
  <c r="L97" i="33"/>
  <c r="C146" i="48"/>
  <c r="B86" i="48"/>
  <c r="C86" i="48"/>
  <c r="B101" i="48"/>
  <c r="C101" i="48"/>
  <c r="B57" i="48"/>
  <c r="C57" i="48"/>
  <c r="U69" i="33"/>
  <c r="B135" i="48"/>
  <c r="C135" i="48"/>
  <c r="Q37" i="33"/>
  <c r="C75" i="48"/>
  <c r="B75" i="48"/>
  <c r="AC32" i="33"/>
  <c r="C90" i="48"/>
  <c r="B90" i="48"/>
  <c r="B47" i="48"/>
  <c r="N27" i="33"/>
  <c r="C47" i="48"/>
  <c r="C138" i="48"/>
  <c r="F79" i="33"/>
  <c r="AC22" i="33"/>
  <c r="C55" i="48"/>
  <c r="B55" i="48"/>
  <c r="B100" i="48"/>
  <c r="C100" i="48"/>
  <c r="B112" i="48"/>
  <c r="C112" i="48"/>
  <c r="B123" i="48"/>
  <c r="C123" i="48"/>
  <c r="B45" i="48"/>
  <c r="C45" i="48"/>
  <c r="B60" i="48"/>
  <c r="C60" i="48"/>
  <c r="AF12" i="33"/>
  <c r="C30" i="48"/>
  <c r="B30" i="48"/>
  <c r="W32" i="33"/>
  <c r="B81" i="48"/>
  <c r="B96" i="48"/>
  <c r="C96" i="48"/>
  <c r="HP126" i="47"/>
  <c r="HP124" i="47"/>
  <c r="JC124" i="47"/>
  <c r="JC126" i="47"/>
  <c r="KP126" i="47"/>
  <c r="KO107" i="47"/>
  <c r="CP126" i="47"/>
  <c r="CO107" i="47"/>
  <c r="DB108" i="47"/>
  <c r="DC124" i="47"/>
  <c r="EO107" i="47"/>
  <c r="EP124" i="47"/>
  <c r="GO107" i="47"/>
  <c r="GO108" i="47"/>
  <c r="N10" i="48"/>
  <c r="AZ10" i="33" s="1"/>
  <c r="N8" i="48"/>
  <c r="AZ8" i="33" s="1"/>
  <c r="H9" i="3"/>
  <c r="Z32" i="64"/>
  <c r="D17" i="66"/>
  <c r="E16" i="48"/>
  <c r="E13" i="3"/>
  <c r="J39" i="22"/>
  <c r="D7" i="61"/>
  <c r="Q7" i="61" s="1"/>
  <c r="D8" i="69"/>
  <c r="D17" i="69" s="1"/>
  <c r="I44" i="22"/>
  <c r="I64" i="22"/>
  <c r="Z33" i="33" s="1"/>
  <c r="P26" i="69" s="1"/>
  <c r="J56" i="22"/>
  <c r="C33" i="33" s="1"/>
  <c r="Q26" i="61" s="1"/>
  <c r="B6" i="3"/>
  <c r="J57" i="22"/>
  <c r="E69" i="48" s="1"/>
  <c r="B8" i="3"/>
  <c r="D6" i="71"/>
  <c r="D15" i="71" s="1"/>
  <c r="I5" i="22"/>
  <c r="B18" i="33" s="1"/>
  <c r="P23" i="61" s="1"/>
  <c r="KE79" i="28"/>
  <c r="I68" i="22"/>
  <c r="W33" i="33" s="1"/>
  <c r="P26" i="65" s="1"/>
  <c r="BR79" i="28"/>
  <c r="E25" i="3"/>
  <c r="D6" i="65"/>
  <c r="D15" i="65" s="1"/>
  <c r="J17" i="22"/>
  <c r="X13" i="33" s="1"/>
  <c r="Q22" i="65" s="1"/>
  <c r="D5" i="66"/>
  <c r="Q5" i="66" s="1"/>
  <c r="I54" i="22"/>
  <c r="I29" i="22"/>
  <c r="E23" i="33" s="1"/>
  <c r="P24" i="62" s="1"/>
  <c r="J73" i="22"/>
  <c r="AD38" i="33" s="1"/>
  <c r="Q27" i="66" s="1"/>
  <c r="EP126" i="47"/>
  <c r="EO108" i="47"/>
  <c r="K16" i="33"/>
  <c r="JO108" i="47"/>
  <c r="JP126" i="47"/>
  <c r="JO107" i="47"/>
  <c r="JP124" i="47"/>
  <c r="BO107" i="47"/>
  <c r="BP124" i="47"/>
  <c r="BO108" i="47"/>
  <c r="BP126" i="47"/>
  <c r="JB107" i="47"/>
  <c r="JB108" i="47"/>
  <c r="E35" i="48"/>
  <c r="DB107" i="47"/>
  <c r="DC126" i="47"/>
  <c r="AC126" i="47"/>
  <c r="AB108" i="47"/>
  <c r="AC124" i="47"/>
  <c r="AB107" i="47"/>
  <c r="AP126" i="47"/>
  <c r="AO107" i="47"/>
  <c r="AO108" i="47"/>
  <c r="AP124" i="47"/>
  <c r="FO107" i="47"/>
  <c r="FP124" i="47"/>
  <c r="FP126" i="47"/>
  <c r="FO108" i="47"/>
  <c r="HO108" i="47"/>
  <c r="HO107" i="47"/>
  <c r="CC124" i="47"/>
  <c r="CB108" i="47"/>
  <c r="CB107" i="47"/>
  <c r="CC126" i="47"/>
  <c r="LC124" i="47"/>
  <c r="LB108" i="47"/>
  <c r="LB107" i="47"/>
  <c r="LC126" i="47"/>
  <c r="HC124" i="47"/>
  <c r="HB108" i="47"/>
  <c r="HC126" i="47"/>
  <c r="HB107" i="47"/>
  <c r="MC124" i="47"/>
  <c r="MC126" i="47"/>
  <c r="MB108" i="47"/>
  <c r="MB107" i="47"/>
  <c r="D7" i="48"/>
  <c r="IO108" i="47"/>
  <c r="IP126" i="47"/>
  <c r="IO107" i="47"/>
  <c r="IP124" i="47"/>
  <c r="GB107" i="47"/>
  <c r="GB108" i="47"/>
  <c r="GC124" i="47"/>
  <c r="GC126" i="47"/>
  <c r="FC126" i="47"/>
  <c r="FC124" i="47"/>
  <c r="FB108" i="47"/>
  <c r="FB107" i="47"/>
  <c r="T36" i="33"/>
  <c r="IB107" i="47"/>
  <c r="IC124" i="47"/>
  <c r="IB108" i="47"/>
  <c r="IC126" i="47"/>
  <c r="DP126" i="47"/>
  <c r="DO107" i="47"/>
  <c r="DP124" i="47"/>
  <c r="DO108" i="47"/>
  <c r="GP126" i="47"/>
  <c r="GP124" i="47"/>
  <c r="LL41" i="47"/>
  <c r="LY41" i="47"/>
  <c r="E41" i="28"/>
  <c r="I4" i="22"/>
  <c r="B13" i="33" s="1"/>
  <c r="P22" i="61" s="1"/>
  <c r="R41" i="28"/>
  <c r="S41" i="28"/>
  <c r="D5" i="61"/>
  <c r="D14" i="61" s="1"/>
  <c r="JE79" i="28"/>
  <c r="BF27" i="28"/>
  <c r="S27" i="28"/>
  <c r="R27" i="28"/>
  <c r="Q27" i="28"/>
  <c r="BE27" i="28"/>
  <c r="BF79" i="28"/>
  <c r="BE79" i="28"/>
  <c r="BD79" i="28"/>
  <c r="LQ79" i="28"/>
  <c r="LR79" i="28"/>
  <c r="LS79" i="28"/>
  <c r="JE29" i="28"/>
  <c r="JF29" i="28"/>
  <c r="AF29" i="28"/>
  <c r="KD29" i="28"/>
  <c r="KE29" i="28"/>
  <c r="KF29" i="28"/>
  <c r="ES64" i="28"/>
  <c r="EQ64" i="28"/>
  <c r="ER64" i="28"/>
  <c r="O33" i="33"/>
  <c r="Q26" i="72" s="1"/>
  <c r="IQ64" i="28"/>
  <c r="IS64" i="28"/>
  <c r="IR64" i="28"/>
  <c r="AS64" i="28"/>
  <c r="AR64" i="28"/>
  <c r="AQ64" i="28"/>
  <c r="L18" i="33"/>
  <c r="Q23" i="70" s="1"/>
  <c r="E12" i="48"/>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AC33" i="33"/>
  <c r="P26" i="66" s="1"/>
  <c r="D88" i="48"/>
  <c r="AA38" i="33"/>
  <c r="Q27" i="69" s="1"/>
  <c r="E80" i="48"/>
  <c r="C28" i="33"/>
  <c r="Q25" i="61" s="1"/>
  <c r="E82" i="48"/>
  <c r="E53" i="48"/>
  <c r="AC47" i="33"/>
  <c r="AC49" i="33"/>
  <c r="AC48" i="33"/>
  <c r="AC54" i="33"/>
  <c r="AD54" i="33"/>
  <c r="GR57" i="28"/>
  <c r="L38" i="33"/>
  <c r="Q27" i="70" s="1"/>
  <c r="E77" i="48"/>
  <c r="AA18" i="33"/>
  <c r="Q23" i="69" s="1"/>
  <c r="E26" i="48"/>
  <c r="AA54" i="33"/>
  <c r="Z48" i="33"/>
  <c r="Z49" i="33"/>
  <c r="Z54" i="33"/>
  <c r="Z47" i="33"/>
  <c r="D33" i="48"/>
  <c r="D58" i="48"/>
  <c r="AF49" i="33"/>
  <c r="AG54" i="33"/>
  <c r="AF54" i="33"/>
  <c r="AF48" i="33"/>
  <c r="AF47" i="33"/>
  <c r="AG23" i="33"/>
  <c r="Q24" i="68" s="1"/>
  <c r="AF28" i="33"/>
  <c r="P25" i="68" s="1"/>
  <c r="D63"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CS20" i="28"/>
  <c r="KR70" i="47"/>
  <c r="HR21" i="28"/>
  <c r="D16" i="65"/>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E76" i="48"/>
  <c r="GS13" i="28"/>
  <c r="LS50" i="47"/>
  <c r="ID69" i="28"/>
  <c r="JD13" i="28"/>
  <c r="ME62" i="28"/>
  <c r="GS46" i="28"/>
  <c r="FE39" i="47"/>
  <c r="D53" i="48"/>
  <c r="BQ7" i="28"/>
  <c r="KQ17" i="28"/>
  <c r="GD85" i="28"/>
  <c r="KQ63" i="28"/>
  <c r="D83" i="48"/>
  <c r="AQ58" i="47"/>
  <c r="GQ13" i="28"/>
  <c r="LQ50" i="47"/>
  <c r="IE69" i="28"/>
  <c r="LE69" i="28"/>
  <c r="LF50" i="47"/>
  <c r="S46" i="28"/>
  <c r="MD62" i="28"/>
  <c r="FF39" i="47"/>
  <c r="JR62" i="28"/>
  <c r="IE35" i="28"/>
  <c r="DS35" i="28"/>
  <c r="DQ35" i="28"/>
  <c r="DR35" i="28"/>
  <c r="IR83" i="28"/>
  <c r="BR7" i="28"/>
  <c r="JE63" i="28"/>
  <c r="GE85" i="28"/>
  <c r="IS17" i="28"/>
  <c r="JD7" i="28"/>
  <c r="MF83" i="47"/>
  <c r="GS86" i="28"/>
  <c r="BF87" i="28"/>
  <c r="E33" i="4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FS55" i="47"/>
  <c r="FQ55" i="47"/>
  <c r="FR55" i="47"/>
  <c r="BF55" i="47"/>
  <c r="BD55" i="47"/>
  <c r="BE55" i="47"/>
  <c r="JD55" i="47"/>
  <c r="JE55" i="47"/>
  <c r="JF55" i="47"/>
  <c r="JF63" i="47"/>
  <c r="JE63" i="47"/>
  <c r="JD63" i="47"/>
  <c r="MD63" i="47"/>
  <c r="MF63" i="47"/>
  <c r="ME63" i="47"/>
  <c r="EF63" i="47"/>
  <c r="EE63" i="47"/>
  <c r="ED63"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DF83" i="47"/>
  <c r="DD83" i="47"/>
  <c r="DE83" i="47"/>
  <c r="JF83" i="47"/>
  <c r="JD83" i="47"/>
  <c r="JE83" i="47"/>
  <c r="C31" i="47"/>
  <c r="C31" i="28"/>
  <c r="LS56" i="47"/>
  <c r="LR56" i="47"/>
  <c r="LQ56" i="47"/>
  <c r="ED56" i="47"/>
  <c r="EF56" i="47"/>
  <c r="EE56" i="47"/>
  <c r="KQ56" i="47"/>
  <c r="KR56" i="47"/>
  <c r="KS56" i="47"/>
  <c r="JE42" i="47"/>
  <c r="JD42" i="47"/>
  <c r="JF42" i="47"/>
  <c r="HE42" i="47"/>
  <c r="HF42" i="47"/>
  <c r="HD42" i="47"/>
  <c r="HQ42" i="47"/>
  <c r="HS42" i="47"/>
  <c r="HR42"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46" i="28"/>
  <c r="E46" i="47"/>
  <c r="E66" i="47"/>
  <c r="E66" i="28"/>
  <c r="CO144" i="47"/>
  <c r="GB144" i="47"/>
  <c r="HB144" i="47"/>
  <c r="C55" i="47"/>
  <c r="C55" i="28"/>
  <c r="C53" i="47"/>
  <c r="C53" i="28"/>
  <c r="LB142" i="47"/>
  <c r="KB143" i="47"/>
  <c r="KS83" i="28"/>
  <c r="KR83" i="28"/>
  <c r="KQ83" i="28"/>
  <c r="E18" i="47"/>
  <c r="E18" i="28"/>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C32" i="28"/>
  <c r="N47" i="33"/>
  <c r="N49" i="33"/>
  <c r="N54" i="33"/>
  <c r="O54" i="33"/>
  <c r="N48" i="33"/>
  <c r="FE87" i="47"/>
  <c r="FF87" i="47"/>
  <c r="FD87" i="47"/>
  <c r="T49" i="33"/>
  <c r="T54" i="33"/>
  <c r="U54" i="33"/>
  <c r="T47" i="33"/>
  <c r="T48" i="33"/>
  <c r="E6" i="47"/>
  <c r="E6" i="28"/>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BO144" i="47"/>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C38" i="47"/>
  <c r="C38" i="28"/>
  <c r="CB132" i="47"/>
  <c r="LO132" i="47"/>
  <c r="MB134" i="47"/>
  <c r="HO137" i="47"/>
  <c r="DO135" i="47"/>
  <c r="EB132" i="47"/>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JO136" i="47"/>
  <c r="JO132" i="47"/>
  <c r="EQ117" i="47"/>
  <c r="ER117" i="47" s="1"/>
  <c r="ES117" i="47"/>
  <c r="E20" i="47"/>
  <c r="E20" i="28"/>
  <c r="Z28" i="63"/>
  <c r="Z22" i="63"/>
  <c r="T22" i="63"/>
  <c r="C77" i="47"/>
  <c r="C77" i="28"/>
  <c r="GB132" i="47"/>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LO136" i="47"/>
  <c r="Z25" i="72"/>
  <c r="T25" i="72"/>
  <c r="C37" i="47"/>
  <c r="C37" i="28"/>
  <c r="IB138" i="47"/>
  <c r="IO139" i="47"/>
  <c r="AO134" i="47"/>
  <c r="MB132" i="47"/>
  <c r="LB132" i="47"/>
  <c r="CO132" i="47"/>
  <c r="BB132" i="47"/>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B132" i="47"/>
  <c r="CB139" i="47"/>
  <c r="AB136" i="47"/>
  <c r="BO136" i="47"/>
  <c r="DO137" i="47"/>
  <c r="FO132" i="47"/>
  <c r="O139" i="47"/>
  <c r="KO133" i="47"/>
  <c r="FO138" i="47"/>
  <c r="AB135" i="47"/>
  <c r="FB132" i="47"/>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HO132" i="47"/>
  <c r="JB132" i="47"/>
  <c r="IB132" i="47"/>
  <c r="O132" i="47"/>
  <c r="DO132" i="47"/>
  <c r="KB138" i="47"/>
  <c r="IO137" i="47"/>
  <c r="BO132" i="47"/>
  <c r="AO132" i="47"/>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C74" i="47"/>
  <c r="C74" i="28"/>
  <c r="T27" i="63"/>
  <c r="C25" i="47"/>
  <c r="C25" i="28"/>
  <c r="Z33" i="63"/>
  <c r="Z27" i="63"/>
  <c r="KO132" i="47"/>
  <c r="EO132" i="47"/>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HG128" i="47" l="1"/>
  <c r="HG129" i="47" s="1"/>
  <c r="KT128" i="47"/>
  <c r="KT129" i="47" s="1"/>
  <c r="MG128" i="47"/>
  <c r="MG129" i="47" s="1"/>
  <c r="BG128" i="47"/>
  <c r="BG129" i="47" s="1"/>
  <c r="JG128" i="47"/>
  <c r="JG129" i="47" s="1"/>
  <c r="FG128" i="47"/>
  <c r="FG129" i="47" s="1"/>
  <c r="ET128" i="47"/>
  <c r="ET129" i="47" s="1"/>
  <c r="HT128" i="47"/>
  <c r="HT129" i="47" s="1"/>
  <c r="FT128" i="47"/>
  <c r="FT129" i="47" s="1"/>
  <c r="BT128" i="47"/>
  <c r="BT129" i="47" s="1"/>
  <c r="AG128" i="47"/>
  <c r="AG129" i="47" s="1"/>
  <c r="T128" i="47"/>
  <c r="T129" i="47" s="1"/>
  <c r="GT128" i="47"/>
  <c r="GT129" i="47" s="1"/>
  <c r="CT128" i="47"/>
  <c r="CT129" i="47" s="1"/>
  <c r="IG128" i="47"/>
  <c r="IG129" i="47" s="1"/>
  <c r="LG128" i="47"/>
  <c r="LG129" i="47" s="1"/>
  <c r="AT128" i="47"/>
  <c r="AT129" i="47" s="1"/>
  <c r="LT128" i="47"/>
  <c r="LT129" i="47" s="1"/>
  <c r="GG128" i="47"/>
  <c r="GG129" i="47" s="1"/>
  <c r="CG128" i="47"/>
  <c r="CG129" i="47" s="1"/>
  <c r="EG128" i="47"/>
  <c r="EG129" i="47" s="1"/>
  <c r="IT128" i="47"/>
  <c r="IT129" i="47" s="1"/>
  <c r="DG128" i="47"/>
  <c r="DG129" i="47" s="1"/>
  <c r="JT128" i="47"/>
  <c r="JT129" i="47" s="1"/>
  <c r="DT128" i="47"/>
  <c r="DT129" i="47" s="1"/>
  <c r="KG128" i="47"/>
  <c r="KG129" i="47" s="1"/>
  <c r="BL41" i="28"/>
  <c r="GY41" i="28"/>
  <c r="JL41" i="28"/>
  <c r="D16" i="28"/>
  <c r="LK16" i="28" s="1"/>
  <c r="FY16" i="28"/>
  <c r="LY16" i="28"/>
  <c r="EY16" i="28"/>
  <c r="Y16" i="28"/>
  <c r="KL16" i="28"/>
  <c r="IY16" i="28"/>
  <c r="IL16" i="28"/>
  <c r="CL16" i="28"/>
  <c r="EL16" i="28"/>
  <c r="BL16" i="28"/>
  <c r="L16" i="28"/>
  <c r="GY16" i="28"/>
  <c r="LL16" i="28"/>
  <c r="CY16" i="28"/>
  <c r="JL16" i="28"/>
  <c r="KY16" i="28"/>
  <c r="DL16" i="28"/>
  <c r="BY16" i="28"/>
  <c r="AY16" i="28"/>
  <c r="GL16" i="28"/>
  <c r="FL16" i="28"/>
  <c r="HL16" i="28"/>
  <c r="AL16" i="28"/>
  <c r="HL41" i="28"/>
  <c r="IY41" i="28"/>
  <c r="KY41" i="28"/>
  <c r="CY41" i="28"/>
  <c r="AL41" i="28"/>
  <c r="KL41" i="28"/>
  <c r="FY41" i="28"/>
  <c r="BY41" i="28"/>
  <c r="LL41" i="28"/>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Y41" i="28"/>
  <c r="CL41" i="28"/>
  <c r="IL41" i="28"/>
  <c r="LY41" i="28"/>
  <c r="HY41" i="28"/>
  <c r="FL41" i="28"/>
  <c r="EY41" i="28"/>
  <c r="L41" i="28"/>
  <c r="E74" i="28"/>
  <c r="E74" i="47"/>
  <c r="E38" i="47"/>
  <c r="E38" i="28"/>
  <c r="E63" i="28"/>
  <c r="Z32" i="72"/>
  <c r="E22" i="28"/>
  <c r="Z25" i="68"/>
  <c r="C79" i="28"/>
  <c r="T27" i="66"/>
  <c r="Z27" i="66"/>
  <c r="T22" i="61"/>
  <c r="Z22" i="61"/>
  <c r="E76" i="47"/>
  <c r="Z26" i="69"/>
  <c r="Z33" i="69"/>
  <c r="Z33" i="70"/>
  <c r="Z31" i="6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E10" i="47"/>
  <c r="E10" i="28"/>
  <c r="T27" i="70"/>
  <c r="Z27" i="70"/>
  <c r="T24" i="71"/>
  <c r="T26" i="69"/>
  <c r="T27" i="69"/>
  <c r="E32" i="47"/>
  <c r="T25" i="68"/>
  <c r="C79" i="47"/>
  <c r="Z28" i="61"/>
  <c r="C43" i="47"/>
  <c r="C43" i="28"/>
  <c r="Z30" i="71"/>
  <c r="Z24" i="71"/>
  <c r="E76" i="28"/>
  <c r="C66" i="47"/>
  <c r="C66" i="28"/>
  <c r="Z32" i="69"/>
  <c r="Z27" i="69"/>
  <c r="E63" i="47"/>
  <c r="E32" i="28"/>
  <c r="T26" i="72"/>
  <c r="Z26" i="72"/>
  <c r="E22" i="47"/>
  <c r="E78" i="28"/>
  <c r="Z33" i="66"/>
  <c r="E78" i="47"/>
  <c r="AY41" i="28"/>
  <c r="EL41" i="28"/>
  <c r="JY41" i="28"/>
  <c r="C7" i="47"/>
  <c r="C7" i="28"/>
  <c r="CC131" i="28"/>
  <c r="KP131" i="28"/>
  <c r="GC131" i="28"/>
  <c r="R28" i="33"/>
  <c r="Q25" i="71" s="1"/>
  <c r="E48" i="48"/>
  <c r="D57" i="48"/>
  <c r="Z28" i="33"/>
  <c r="P25" i="69" s="1"/>
  <c r="Z23" i="62"/>
  <c r="D41" i="28"/>
  <c r="KX41" i="28" s="1"/>
  <c r="GL41" i="28"/>
  <c r="DY41" i="28"/>
  <c r="DL41" i="28"/>
  <c r="D4" i="48"/>
  <c r="C15" i="28"/>
  <c r="C15" i="47"/>
  <c r="EC131" i="28"/>
  <c r="HP131" i="28"/>
  <c r="LC131" i="28"/>
  <c r="IP131" i="28"/>
  <c r="GP131" i="28"/>
  <c r="FC131" i="28"/>
  <c r="P131" i="28"/>
  <c r="IC131" i="28"/>
  <c r="JP131" i="28"/>
  <c r="FP131" i="28"/>
  <c r="E43" i="47"/>
  <c r="E43" i="28"/>
  <c r="C6" i="47"/>
  <c r="C6" i="28"/>
  <c r="E28" i="28"/>
  <c r="E28" i="47"/>
  <c r="Z29" i="70"/>
  <c r="Z23" i="70"/>
  <c r="T23" i="70"/>
  <c r="C88" i="28"/>
  <c r="C88" i="47"/>
  <c r="C59" i="47"/>
  <c r="C59" i="28"/>
  <c r="Z32" i="65"/>
  <c r="Z26" i="65"/>
  <c r="T26" i="65"/>
  <c r="E58" i="28"/>
  <c r="E58" i="47"/>
  <c r="E55" i="47"/>
  <c r="E55" i="28"/>
  <c r="C49" i="47"/>
  <c r="C49" i="28"/>
  <c r="E9" i="47"/>
  <c r="Z25" i="61"/>
  <c r="T25" i="61"/>
  <c r="Z31" i="61"/>
  <c r="E9" i="28"/>
  <c r="Z28" i="65"/>
  <c r="Z22" i="65"/>
  <c r="T22" i="65"/>
  <c r="E29" i="47"/>
  <c r="E29" i="28"/>
  <c r="C73" i="47"/>
  <c r="C73" i="28"/>
  <c r="Z32" i="66"/>
  <c r="Z26" i="66"/>
  <c r="T26" i="66"/>
  <c r="E67" i="47"/>
  <c r="E67" i="28"/>
  <c r="C14" i="47"/>
  <c r="C8" i="47"/>
  <c r="C8" i="28"/>
  <c r="Z24" i="61"/>
  <c r="T24" i="61"/>
  <c r="Z30" i="61"/>
  <c r="C87" i="47"/>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I5" i="67"/>
  <c r="AK41" i="47"/>
  <c r="O6" i="67"/>
  <c r="Z33" i="67"/>
  <c r="ID119" i="47"/>
  <c r="IE119" i="47" s="1"/>
  <c r="O5" i="67"/>
  <c r="CX41" i="47"/>
  <c r="JX41" i="47"/>
  <c r="LX41" i="47"/>
  <c r="KK41" i="47"/>
  <c r="Z26" i="63"/>
  <c r="ES116" i="47"/>
  <c r="Z24" i="67"/>
  <c r="KX41" i="47"/>
  <c r="IK41" i="47"/>
  <c r="FX41" i="47"/>
  <c r="BX41" i="47"/>
  <c r="DX41" i="47"/>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N8" i="66"/>
  <c r="HD118" i="47"/>
  <c r="HE118" i="47" s="1"/>
  <c r="LF116" i="47"/>
  <c r="H6" i="66"/>
  <c r="M7" i="66"/>
  <c r="GS119" i="47"/>
  <c r="MF118" i="47"/>
  <c r="N7" i="66"/>
  <c r="O7" i="66"/>
  <c r="M6" i="66"/>
  <c r="T23" i="69"/>
  <c r="AA29" i="69" s="1"/>
  <c r="Z23" i="69"/>
  <c r="LF118" i="47"/>
  <c r="I5" i="66"/>
  <c r="O6" i="66"/>
  <c r="H7" i="66"/>
  <c r="MF117" i="47"/>
  <c r="Z29" i="69"/>
  <c r="Z23" i="71"/>
  <c r="N6" i="66"/>
  <c r="N5" i="66"/>
  <c r="HS117" i="47"/>
  <c r="HQ118" i="47"/>
  <c r="HR118" i="47" s="1"/>
  <c r="H8" i="66"/>
  <c r="I7" i="66"/>
  <c r="Z29" i="71"/>
  <c r="O8" i="66"/>
  <c r="I8" i="66"/>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C34" i="47"/>
  <c r="C34"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7" i="71"/>
  <c r="U27" i="71"/>
  <c r="AA33" i="71"/>
  <c r="AA27" i="71"/>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DX16" i="28" l="1"/>
  <c r="JX16" i="28"/>
  <c r="K16" i="28"/>
  <c r="BX16" i="28"/>
  <c r="BK16" i="28"/>
  <c r="IX16" i="28"/>
  <c r="EX16" i="28"/>
  <c r="FK16" i="28"/>
  <c r="EK16" i="28"/>
  <c r="CX16" i="28"/>
  <c r="X16" i="28"/>
  <c r="I6" i="71"/>
  <c r="O5" i="71"/>
  <c r="I8" i="69"/>
  <c r="H6" i="69"/>
  <c r="H7" i="71"/>
  <c r="N5" i="71"/>
  <c r="I5" i="69"/>
  <c r="N5" i="69"/>
  <c r="N6" i="69"/>
  <c r="H7" i="69"/>
  <c r="H6" i="71"/>
  <c r="O6" i="71"/>
  <c r="O5" i="69"/>
  <c r="I7" i="69"/>
  <c r="DK16" i="28"/>
  <c r="BL14" i="47"/>
  <c r="LL14" i="47"/>
  <c r="FL14" i="47"/>
  <c r="BY14" i="47"/>
  <c r="Y74" i="28"/>
  <c r="BL74" i="28"/>
  <c r="KY74" i="28"/>
  <c r="CL74" i="28"/>
  <c r="JL74" i="28"/>
  <c r="LY74" i="28"/>
  <c r="IL14" i="47"/>
  <c r="GL14" i="47"/>
  <c r="LY14" i="47"/>
  <c r="DY14" i="47"/>
  <c r="CL14" i="47"/>
  <c r="JY14" i="47"/>
  <c r="AL14" i="47"/>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O8" i="69"/>
  <c r="H5" i="71"/>
  <c r="N8" i="71"/>
  <c r="O8" i="71"/>
  <c r="M5" i="69"/>
  <c r="I8" i="71"/>
  <c r="N6" i="71"/>
  <c r="M7" i="71"/>
  <c r="O6" i="69"/>
  <c r="M6" i="69"/>
  <c r="I7" i="71"/>
  <c r="N7" i="71"/>
  <c r="M6" i="71"/>
  <c r="M8" i="69"/>
  <c r="GY38" i="47"/>
  <c r="FL38" i="47"/>
  <c r="BL38" i="47"/>
  <c r="BY38" i="47"/>
  <c r="DY38" i="47"/>
  <c r="KY38" i="47"/>
  <c r="JL38" i="47"/>
  <c r="GL38" i="47"/>
  <c r="FY38" i="47"/>
  <c r="JY38" i="47"/>
  <c r="LL38" i="47"/>
  <c r="DL38" i="47"/>
  <c r="Y38" i="47"/>
  <c r="CY38" i="47"/>
  <c r="D38" i="47"/>
  <c r="HL38" i="47"/>
  <c r="KL38" i="47"/>
  <c r="IL38" i="47"/>
  <c r="HY38" i="47"/>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AA28" i="61"/>
  <c r="U22" i="61"/>
  <c r="AA22" i="61"/>
  <c r="V22" i="61"/>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U27" i="66"/>
  <c r="V27" i="66"/>
  <c r="AA33" i="66"/>
  <c r="AA27" i="66"/>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N7" i="69"/>
  <c r="N8" i="69"/>
  <c r="I6" i="69"/>
  <c r="H8" i="71"/>
  <c r="H8" i="69"/>
  <c r="O7" i="71"/>
  <c r="M8" i="71"/>
  <c r="H5" i="68"/>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M5" i="71"/>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KW43" i="28"/>
  <c r="KJ43" i="28"/>
  <c r="LW43" i="28"/>
  <c r="HJ43" i="28"/>
  <c r="J43" i="28"/>
  <c r="FY63" i="47"/>
  <c r="EL63" i="47"/>
  <c r="DY63" i="47"/>
  <c r="BY63" i="47"/>
  <c r="BL63" i="47"/>
  <c r="AL63" i="47"/>
  <c r="CY63" i="47"/>
  <c r="AY63" i="47"/>
  <c r="D63" i="47"/>
  <c r="D78" i="47"/>
  <c r="KL78" i="47"/>
  <c r="JY78" i="47"/>
  <c r="HL78" i="47"/>
  <c r="FY78" i="47"/>
  <c r="FL78" i="47"/>
  <c r="CY78" i="47"/>
  <c r="BL78" i="47"/>
  <c r="L78" i="47"/>
  <c r="BY78" i="47"/>
  <c r="L32" i="47"/>
  <c r="BY32" i="47"/>
  <c r="AL32" i="47"/>
  <c r="V26" i="69"/>
  <c r="U26" i="69"/>
  <c r="AA32" i="69"/>
  <c r="AA26" i="69"/>
  <c r="B43" i="28"/>
  <c r="HW43" i="28"/>
  <c r="LJ43" i="28"/>
  <c r="GJ43" i="28"/>
  <c r="JJ43" i="28"/>
  <c r="IW43" i="28"/>
  <c r="GW43" i="28"/>
  <c r="JW43" i="28"/>
  <c r="IJ43" i="28"/>
  <c r="DW43" i="28"/>
  <c r="FW43" i="28"/>
  <c r="BJ43" i="28"/>
  <c r="CW43" i="28"/>
  <c r="EJ43" i="28"/>
  <c r="BW43" i="28"/>
  <c r="DJ43" i="28"/>
  <c r="FJ43" i="28"/>
  <c r="EW43" i="28"/>
  <c r="CJ43" i="28"/>
  <c r="AJ43" i="28"/>
  <c r="W43" i="28"/>
  <c r="AW43" i="28"/>
  <c r="KY63" i="47"/>
  <c r="JY63" i="47"/>
  <c r="JL63" i="47"/>
  <c r="IL63" i="47"/>
  <c r="LY63" i="47"/>
  <c r="KL63" i="47"/>
  <c r="EY63" i="47"/>
  <c r="HL63" i="47"/>
  <c r="GY63" i="47"/>
  <c r="LL63" i="47"/>
  <c r="GL63" i="47"/>
  <c r="HY63" i="47"/>
  <c r="FL63" i="47"/>
  <c r="CL63" i="47"/>
  <c r="DL63" i="47"/>
  <c r="IY63" i="47"/>
  <c r="Y63" i="47"/>
  <c r="L63" i="47"/>
  <c r="LL78" i="47"/>
  <c r="IL78" i="47"/>
  <c r="GY78" i="47"/>
  <c r="EY78" i="47"/>
  <c r="DY78" i="47"/>
  <c r="AL78" i="47"/>
  <c r="AY78" i="47"/>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KY78" i="47"/>
  <c r="LY78" i="47"/>
  <c r="JL78" i="47"/>
  <c r="GL78" i="47"/>
  <c r="HY78" i="47"/>
  <c r="EL78" i="47"/>
  <c r="Y78" i="47"/>
  <c r="IY78" i="47"/>
  <c r="DL78" i="47"/>
  <c r="CL78"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FX14"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LY38" i="47"/>
  <c r="EY38" i="47"/>
  <c r="AY38" i="47"/>
  <c r="AL38" i="47"/>
  <c r="L38" i="47"/>
  <c r="EL38" i="47"/>
  <c r="CL38" i="47"/>
  <c r="IY38" i="47"/>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V26" i="72"/>
  <c r="U26" i="72"/>
  <c r="AA32" i="72"/>
  <c r="AA26" i="72"/>
  <c r="AX41" i="28"/>
  <c r="IK41" i="28"/>
  <c r="FK41"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U24" i="71"/>
  <c r="V24" i="71"/>
  <c r="AA24" i="71"/>
  <c r="AA30" i="71"/>
  <c r="V27" i="70"/>
  <c r="U27" i="70"/>
  <c r="AA33" i="70"/>
  <c r="AA27" i="70"/>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25" i="68"/>
  <c r="V25" i="68"/>
  <c r="U25" i="68"/>
  <c r="AA31" i="68"/>
  <c r="GW15" i="47"/>
  <c r="CJ15" i="47"/>
  <c r="AJ15"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HS131" i="28"/>
  <c r="DS131" i="28"/>
  <c r="HL43"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AA31" i="61"/>
  <c r="U25" i="61"/>
  <c r="AA25" i="61"/>
  <c r="V25" i="61"/>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AA24" i="69"/>
  <c r="V24" i="69"/>
  <c r="U24" i="69"/>
  <c r="AA30" i="69"/>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6" i="67"/>
  <c r="V26" i="67"/>
  <c r="U26" i="67"/>
  <c r="AA32" i="67"/>
  <c r="V24" i="61"/>
  <c r="U24" i="61"/>
  <c r="AA30" i="61"/>
  <c r="AA24" i="61"/>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K41" i="28"/>
  <c r="EW15" i="47"/>
  <c r="DW15" i="47"/>
  <c r="W15" i="47"/>
  <c r="GJ15" i="47"/>
  <c r="BW15" i="47"/>
  <c r="AW15" i="47"/>
  <c r="HW15" i="47"/>
  <c r="KJ15" i="47"/>
  <c r="J15" i="47"/>
  <c r="LW15" i="47"/>
  <c r="JJ15" i="47"/>
  <c r="FW15" i="47"/>
  <c r="DJ15" i="47"/>
  <c r="JJ15" i="28"/>
  <c r="LX41" i="28"/>
  <c r="HX41" i="28"/>
  <c r="BK41" i="28"/>
  <c r="DX41" i="28"/>
  <c r="GX41" i="28"/>
  <c r="BX41"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JE131" i="28"/>
  <c r="CD131" i="28"/>
  <c r="JD131" i="28"/>
  <c r="KQ131" i="28"/>
  <c r="FD131" i="28"/>
  <c r="ED131" i="28"/>
  <c r="EF131" i="28"/>
  <c r="DJ88" i="28"/>
  <c r="AA29" i="70"/>
  <c r="V23" i="70"/>
  <c r="U23" i="70"/>
  <c r="AA23" i="70"/>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T25" i="71"/>
  <c r="Z25" i="71"/>
  <c r="Z31" i="71"/>
  <c r="E44" i="28"/>
  <c r="E44" i="47"/>
  <c r="Z25" i="69"/>
  <c r="C65" i="28"/>
  <c r="T25" i="69"/>
  <c r="Z31" i="69"/>
  <c r="C65" i="47"/>
  <c r="I8" i="68"/>
  <c r="JX41" i="28"/>
  <c r="HK41" i="28"/>
  <c r="KK41" i="28"/>
  <c r="AK41" i="28"/>
  <c r="LK41" i="28"/>
  <c r="JK41" i="28"/>
  <c r="EK41" i="28"/>
  <c r="CX41" i="28"/>
  <c r="X41" i="28"/>
  <c r="DK41" i="28"/>
  <c r="FX41" i="28"/>
  <c r="CK41" i="28"/>
  <c r="GK41" i="28"/>
  <c r="EX41" i="28"/>
  <c r="IX41" i="28"/>
  <c r="HX14" i="28"/>
  <c r="J7" i="63"/>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LQ131" i="28"/>
  <c r="JF131" i="28"/>
  <c r="BQ131" i="28"/>
  <c r="AS131" i="28"/>
  <c r="IQ131" i="28"/>
  <c r="HR131" i="28"/>
  <c r="LD131" i="28"/>
  <c r="AD131" i="28"/>
  <c r="JS131" i="28"/>
  <c r="LS131" i="28"/>
  <c r="CY7"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GE131" i="28"/>
  <c r="CF131" i="28"/>
  <c r="IE131" i="28"/>
  <c r="MD131" i="28"/>
  <c r="KD131" i="28"/>
  <c r="JR131" i="28"/>
  <c r="FQ131" i="28"/>
  <c r="BE131" i="28"/>
  <c r="GR131" i="28"/>
  <c r="ME131" i="28"/>
  <c r="DQ131" i="28"/>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V26" i="65"/>
  <c r="U26" i="65"/>
  <c r="AA32" i="65"/>
  <c r="AA26" i="65"/>
  <c r="EL34" i="47"/>
  <c r="DL34" i="47"/>
  <c r="KL34" i="47"/>
  <c r="U22" i="71"/>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HW41" i="28"/>
  <c r="IW41" i="28"/>
  <c r="DW41" i="28"/>
  <c r="JL60" i="28"/>
  <c r="HY60" i="28"/>
  <c r="AL60" i="28"/>
  <c r="Y60"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JJ30" i="28"/>
  <c r="EJ30" i="28"/>
  <c r="DW30" i="28"/>
  <c r="V24" i="63"/>
  <c r="LJ22" i="47"/>
  <c r="KW22" i="47"/>
  <c r="HJ22" i="47"/>
  <c r="GJ22" i="47"/>
  <c r="DJ22" i="47"/>
  <c r="BJ22" i="47"/>
  <c r="W22" i="47"/>
  <c r="B29" i="47"/>
  <c r="KW29" i="47"/>
  <c r="GW29" i="47"/>
  <c r="EW29" i="47"/>
  <c r="EJ29" i="47"/>
  <c r="BW29" i="47"/>
  <c r="BJ29"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L5" i="68" s="1"/>
  <c r="N8" i="68"/>
  <c r="KD128" i="47"/>
  <c r="ID128" i="47"/>
  <c r="CQ128" i="47"/>
  <c r="EQ128" i="47"/>
  <c r="EQ129" i="47" s="1"/>
  <c r="DD128" i="47"/>
  <c r="GS128" i="47"/>
  <c r="CD128" i="47"/>
  <c r="CD129" i="47" s="1"/>
  <c r="AF128" i="47"/>
  <c r="LF128" i="47"/>
  <c r="AS128" i="47"/>
  <c r="IS128" i="47"/>
  <c r="FF128" i="47"/>
  <c r="FF129" i="47" s="1"/>
  <c r="IF128" i="47"/>
  <c r="JQ128" i="47"/>
  <c r="ES128" i="47"/>
  <c r="ES129" i="47" s="1"/>
  <c r="LQ128" i="47"/>
  <c r="IQ128" i="47"/>
  <c r="FD128" i="47"/>
  <c r="JS128" i="47"/>
  <c r="Q128" i="47"/>
  <c r="Q129" i="47" s="1"/>
  <c r="LS128" i="47"/>
  <c r="AD128" i="47"/>
  <c r="LD128" i="47"/>
  <c r="LD129" i="47" s="1"/>
  <c r="GD128" i="47"/>
  <c r="S128" i="47"/>
  <c r="Z28" i="68"/>
  <c r="T22" i="68"/>
  <c r="Z22" i="68"/>
  <c r="C76" i="28"/>
  <c r="C76" i="47"/>
  <c r="C78" i="28"/>
  <c r="Z24" i="68"/>
  <c r="Z30" i="68"/>
  <c r="T24" i="68"/>
  <c r="C78" i="47"/>
  <c r="EF128" i="47"/>
  <c r="GF128" i="47"/>
  <c r="DS128" i="47"/>
  <c r="HF128" i="47"/>
  <c r="HF129" i="47" s="1"/>
  <c r="MD128" i="47"/>
  <c r="JD128" i="47"/>
  <c r="KQ128" i="47"/>
  <c r="ED128" i="47"/>
  <c r="JF128" i="47"/>
  <c r="JF129" i="47" s="1"/>
  <c r="DQ128" i="47"/>
  <c r="HD128" i="47"/>
  <c r="BQ128" i="47"/>
  <c r="BQ129" i="47" s="1"/>
  <c r="MF128" i="47"/>
  <c r="KS128" i="47"/>
  <c r="BS128" i="47"/>
  <c r="HQ128" i="47"/>
  <c r="KF128" i="47"/>
  <c r="KF129" i="47" s="1"/>
  <c r="BF128" i="47"/>
  <c r="CS128" i="47"/>
  <c r="HS128" i="47"/>
  <c r="HS129" i="47" s="1"/>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a="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AV5" i="63" s="1" a="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AV5" i="72" s="1" a="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AV5" i="66" s="1" a="1"/>
  <c r="O7" i="62"/>
  <c r="K8" i="67"/>
  <c r="I7" i="62"/>
  <c r="N8" i="62"/>
  <c r="J8" i="72"/>
  <c r="L5" i="67"/>
  <c r="AV5" i="67" s="1" a="1"/>
  <c r="L6" i="72"/>
  <c r="J7" i="67"/>
  <c r="K6" i="72"/>
  <c r="J8" i="64"/>
  <c r="O6" i="62"/>
  <c r="L7" i="67"/>
  <c r="K8" i="65"/>
  <c r="E45" i="26" s="1"/>
  <c r="L8" i="72"/>
  <c r="AA23" i="71"/>
  <c r="V23" i="71"/>
  <c r="U23" i="71"/>
  <c r="K8" i="64"/>
  <c r="E40" i="26" s="1"/>
  <c r="J5" i="65"/>
  <c r="K5" i="72"/>
  <c r="E27" i="26" s="1"/>
  <c r="I5" i="62"/>
  <c r="O8" i="62"/>
  <c r="N5" i="62"/>
  <c r="N6" i="62"/>
  <c r="I6" i="62"/>
  <c r="K6" i="71"/>
  <c r="E33" i="26" s="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AV5" i="71" s="1" a="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K6" i="64"/>
  <c r="E38" i="26" s="1"/>
  <c r="J5" i="64"/>
  <c r="J7" i="64"/>
  <c r="L5" i="65"/>
  <c r="AV5" i="65" s="1" a="1"/>
  <c r="K7" i="65"/>
  <c r="J7" i="66"/>
  <c r="J6" i="69"/>
  <c r="K8" i="66"/>
  <c r="AA31" i="65"/>
  <c r="K7" i="64"/>
  <c r="E39" i="26" s="1"/>
  <c r="L7" i="66"/>
  <c r="L7" i="64"/>
  <c r="L7" i="69"/>
  <c r="J7" i="65"/>
  <c r="U23" i="69"/>
  <c r="AA24" i="64"/>
  <c r="V24" i="64"/>
  <c r="L7" i="65"/>
  <c r="L8" i="71"/>
  <c r="L8" i="66"/>
  <c r="AA32" i="62"/>
  <c r="V23" i="69"/>
  <c r="V26" i="62"/>
  <c r="AA23" i="69"/>
  <c r="U26" i="62"/>
  <c r="L8" i="64"/>
  <c r="J6" i="64"/>
  <c r="L5" i="64"/>
  <c r="AV5" i="64" s="1" a="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K6" i="69" l="1"/>
  <c r="L7" i="71"/>
  <c r="J6" i="62"/>
  <c r="J5" i="69"/>
  <c r="J7" i="69"/>
  <c r="K5" i="69"/>
  <c r="E47" i="26" s="1"/>
  <c r="L5" i="69"/>
  <c r="AV5" i="69" s="1" a="1"/>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K5" i="71"/>
  <c r="E48" i="26"/>
  <c r="L8" i="69"/>
  <c r="K8" i="69"/>
  <c r="E50" i="26" s="1"/>
  <c r="K7" i="69"/>
  <c r="E49" i="26" s="1"/>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HK32" i="28"/>
  <c r="GK32" i="28"/>
  <c r="JX32" i="28"/>
  <c r="DX32" i="28"/>
  <c r="CX32" i="28"/>
  <c r="BX32" i="28"/>
  <c r="EX32" i="28"/>
  <c r="AX32" i="28"/>
  <c r="X32" i="28"/>
  <c r="KK32" i="28"/>
  <c r="IX32" i="28"/>
  <c r="JK32" i="28"/>
  <c r="HX32" i="28"/>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LK32" i="28"/>
  <c r="GX32" i="28"/>
  <c r="FX32" i="28"/>
  <c r="BK32" i="28"/>
  <c r="EK32" i="28"/>
  <c r="FK32" i="28"/>
  <c r="DK32" i="28"/>
  <c r="CK32" i="28"/>
  <c r="K32" i="28"/>
  <c r="AK32" i="28"/>
  <c r="KX32" i="28"/>
  <c r="LX32" i="28"/>
  <c r="IK32"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J8" i="69"/>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FK63" i="47"/>
  <c r="BK63" i="47"/>
  <c r="KX63" i="47"/>
  <c r="DK63" i="47"/>
  <c r="GX63" i="47"/>
  <c r="HX63" i="47"/>
  <c r="CX63" i="47"/>
  <c r="AX63" i="47"/>
  <c r="EX63" i="47"/>
  <c r="LX63" i="47"/>
  <c r="EK63" i="47"/>
  <c r="IK63" i="47"/>
  <c r="CK63" i="47"/>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HK63" i="47"/>
  <c r="GK63" i="47"/>
  <c r="LK63" i="47"/>
  <c r="K63" i="47"/>
  <c r="IX63" i="47"/>
  <c r="BX63" i="47"/>
  <c r="KK63" i="47"/>
  <c r="FX63" i="47"/>
  <c r="JK63" i="47"/>
  <c r="X63" i="47"/>
  <c r="AK63" i="47"/>
  <c r="DX63" i="47"/>
  <c r="JX63"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AO132" i="28"/>
  <c r="AI2" i="28" s="1"/>
  <c r="EB132" i="28"/>
  <c r="DV2" i="28" s="1"/>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FI43" i="47"/>
  <c r="AI43"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LO132" i="28"/>
  <c r="LI2" i="28" s="1"/>
  <c r="JO132" i="28"/>
  <c r="JI2" i="28" s="1"/>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AB132" i="28"/>
  <c r="V2" i="28" s="1"/>
  <c r="I5" i="29" s="1"/>
  <c r="IO132" i="28"/>
  <c r="II2" i="28" s="1"/>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X9" i="28"/>
  <c r="LK9" i="28"/>
  <c r="KK9" i="28"/>
  <c r="JK9" i="28"/>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EX55" i="28"/>
  <c r="V88" i="47"/>
  <c r="EI88" i="47"/>
  <c r="GV88" i="47"/>
  <c r="HV88" i="47"/>
  <c r="BV88" i="47"/>
  <c r="JV88" i="47"/>
  <c r="EV88" i="47"/>
  <c r="I88" i="47"/>
  <c r="FI88" i="47"/>
  <c r="DV88" i="47"/>
  <c r="GI88" i="47"/>
  <c r="KV88" i="47"/>
  <c r="FV88" i="47"/>
  <c r="BI88" i="47"/>
  <c r="AV88" i="47"/>
  <c r="BX28" i="28"/>
  <c r="GX28" i="28"/>
  <c r="EK28" i="28"/>
  <c r="JX28" i="28"/>
  <c r="AK28" i="28"/>
  <c r="EX28" i="28"/>
  <c r="LK28" i="28"/>
  <c r="AX28" i="28"/>
  <c r="JK28" i="28"/>
  <c r="HK28" i="28"/>
  <c r="X28" i="28"/>
  <c r="GK28" i="28"/>
  <c r="FX28" i="28"/>
  <c r="KX28" i="28"/>
  <c r="LX58" i="28"/>
  <c r="GX49" i="28"/>
  <c r="LK49" i="28"/>
  <c r="EX49" i="28"/>
  <c r="IX49" i="28"/>
  <c r="FX49" i="28"/>
  <c r="HX49" i="28"/>
  <c r="JK49" i="28"/>
  <c r="KX49" i="28"/>
  <c r="BX49" i="28"/>
  <c r="CK49" i="28"/>
  <c r="IK49" i="28"/>
  <c r="AX49" i="28"/>
  <c r="DK49" i="28"/>
  <c r="K49" i="28"/>
  <c r="JK29" i="47"/>
  <c r="EK29" i="47"/>
  <c r="HK29" i="47"/>
  <c r="DK29" i="47"/>
  <c r="KK29" i="47"/>
  <c r="CX29" i="47"/>
  <c r="LX29" i="47"/>
  <c r="EX29" i="47"/>
  <c r="AK29" i="47"/>
  <c r="GX29" i="47"/>
  <c r="X29" i="47"/>
  <c r="LK29" i="47"/>
  <c r="BK29" i="47"/>
  <c r="FK29" i="47"/>
  <c r="KK67" i="47"/>
  <c r="CK67" i="47"/>
  <c r="HX67" i="47"/>
  <c r="AK67" i="47"/>
  <c r="DK67" i="47"/>
  <c r="FX67" i="47"/>
  <c r="BX67" i="47"/>
  <c r="GK67" i="47"/>
  <c r="LX67" i="47"/>
  <c r="EX67" i="47"/>
  <c r="LK67" i="47"/>
  <c r="CX67"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CK55" i="28"/>
  <c r="JI88" i="47"/>
  <c r="DI88" i="47"/>
  <c r="LI88" i="47"/>
  <c r="CI88" i="47"/>
  <c r="AI88" i="47"/>
  <c r="II88" i="47"/>
  <c r="HI88" i="47"/>
  <c r="LV88" i="47"/>
  <c r="KI88" i="47"/>
  <c r="CV88" i="47"/>
  <c r="IV88" i="47"/>
  <c r="IK28" i="28"/>
  <c r="BK28" i="28"/>
  <c r="FK28" i="28"/>
  <c r="DK28" i="28"/>
  <c r="HX28" i="28"/>
  <c r="K28" i="28"/>
  <c r="KK28" i="28"/>
  <c r="CX28" i="28"/>
  <c r="CK28" i="28"/>
  <c r="IX28" i="28"/>
  <c r="LX28" i="28"/>
  <c r="DX28" i="28"/>
  <c r="HK49" i="28"/>
  <c r="X49" i="28"/>
  <c r="GK49" i="28"/>
  <c r="KK49" i="28"/>
  <c r="DX49" i="28"/>
  <c r="FK49" i="28"/>
  <c r="CX49" i="28"/>
  <c r="EK49" i="28"/>
  <c r="LX49" i="28"/>
  <c r="AK49" i="28"/>
  <c r="BK49" i="28"/>
  <c r="JX49" i="28"/>
  <c r="FX29" i="47"/>
  <c r="DX29" i="47"/>
  <c r="IX29" i="47"/>
  <c r="AX29" i="47"/>
  <c r="IK29" i="47"/>
  <c r="BX29" i="47"/>
  <c r="KX29" i="47"/>
  <c r="CK29" i="47"/>
  <c r="HX29" i="47"/>
  <c r="GK29" i="47"/>
  <c r="JX29" i="47"/>
  <c r="K29" i="47"/>
  <c r="GX67" i="47"/>
  <c r="EK67" i="47"/>
  <c r="IK67" i="47"/>
  <c r="DX67" i="47"/>
  <c r="BK67" i="47"/>
  <c r="JX67" i="47"/>
  <c r="X67" i="47"/>
  <c r="FK67" i="47"/>
  <c r="K67" i="47"/>
  <c r="JK67" i="47"/>
  <c r="EK9" i="28"/>
  <c r="CX9" i="28"/>
  <c r="KX9" i="28"/>
  <c r="DK9" i="28"/>
  <c r="BX9" i="28"/>
  <c r="IK9" i="28"/>
  <c r="CK9" i="28"/>
  <c r="AX9" i="28"/>
  <c r="IX9" i="28"/>
  <c r="BK9" i="28"/>
  <c r="X9" i="28"/>
  <c r="GX9" i="28"/>
  <c r="AK9" i="28"/>
  <c r="JX9" i="28"/>
  <c r="GK9" i="28"/>
  <c r="K9" i="28"/>
  <c r="HK9" i="28"/>
  <c r="FX9" i="28"/>
  <c r="EX9" i="28"/>
  <c r="HX9" i="28"/>
  <c r="FK9" i="28"/>
  <c r="DX9" i="28"/>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FB132" i="28"/>
  <c r="EV2" i="28" s="1"/>
  <c r="CO132" i="28"/>
  <c r="CI2" i="28" s="1"/>
  <c r="DO132" i="28"/>
  <c r="DI2" i="28" s="1"/>
  <c r="HB132" i="28"/>
  <c r="GV2" i="28" s="1"/>
  <c r="BB132" i="28"/>
  <c r="AV2" i="28" s="1"/>
  <c r="CB132" i="28"/>
  <c r="BV2" i="28" s="1"/>
  <c r="LB132" i="28"/>
  <c r="KV2" i="28" s="1"/>
  <c r="GO132" i="28"/>
  <c r="GI2" i="28" s="1"/>
  <c r="DB132" i="28"/>
  <c r="CV2" i="28" s="1"/>
  <c r="O132" i="28"/>
  <c r="I2" i="28" s="1"/>
  <c r="I4" i="29" s="1"/>
  <c r="J8" i="68"/>
  <c r="KB132" i="28"/>
  <c r="JV2" i="28" s="1"/>
  <c r="EO132" i="28"/>
  <c r="EI2" i="28" s="1"/>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KO132" i="28"/>
  <c r="KI2" i="28" s="1"/>
  <c r="DK7" i="47"/>
  <c r="DX7" i="47"/>
  <c r="CK7" i="47"/>
  <c r="BK7" i="47"/>
  <c r="HK7" i="47"/>
  <c r="EK7" i="47"/>
  <c r="CX7" i="47"/>
  <c r="HX7" i="47"/>
  <c r="BX7" i="47"/>
  <c r="MB132" i="28"/>
  <c r="LV2" i="28" s="1"/>
  <c r="HO132" i="28"/>
  <c r="HI2" i="28" s="1"/>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AA31" i="71"/>
  <c r="AA25" i="71"/>
  <c r="U25" i="71"/>
  <c r="V25" i="71"/>
  <c r="AL44" i="28"/>
  <c r="BL44" i="28"/>
  <c r="CL44" i="28"/>
  <c r="DL44" i="28"/>
  <c r="EL44" i="28"/>
  <c r="L44" i="28"/>
  <c r="Y44" i="28"/>
  <c r="AY44" i="28"/>
  <c r="BY44" i="28"/>
  <c r="CY44" i="28"/>
  <c r="DY44" i="28"/>
  <c r="EY44" i="28"/>
  <c r="FL44" i="28"/>
  <c r="GY44" i="28"/>
  <c r="FY44" i="28"/>
  <c r="GL44" i="28"/>
  <c r="KL44" i="28"/>
  <c r="LL44" i="28"/>
  <c r="JY44" i="28"/>
  <c r="LY44" i="28"/>
  <c r="IL44" i="28"/>
  <c r="JL44" i="28"/>
  <c r="KY44" i="28"/>
  <c r="HY44" i="28"/>
  <c r="HL44" i="28"/>
  <c r="IY44" i="28"/>
  <c r="D44" i="28"/>
  <c r="KL44" i="47"/>
  <c r="LL44" i="47"/>
  <c r="LY44" i="47"/>
  <c r="AY44" i="47"/>
  <c r="BL44" i="47"/>
  <c r="BY44" i="47"/>
  <c r="GY44" i="47"/>
  <c r="CL44" i="47"/>
  <c r="CY44" i="47"/>
  <c r="JY44" i="47"/>
  <c r="L44" i="47"/>
  <c r="DL44" i="47"/>
  <c r="Y44" i="47"/>
  <c r="DY44" i="47"/>
  <c r="EL44" i="47"/>
  <c r="AL44" i="47"/>
  <c r="EY44" i="47"/>
  <c r="FL44" i="47"/>
  <c r="FY44" i="47"/>
  <c r="HL44" i="47"/>
  <c r="HY44" i="47"/>
  <c r="JL44" i="47"/>
  <c r="KY44" i="47"/>
  <c r="GL44" i="47"/>
  <c r="IL44" i="47"/>
  <c r="IY44" i="47"/>
  <c r="D44" i="47"/>
  <c r="LW65" i="28"/>
  <c r="B65" i="28"/>
  <c r="AJ65" i="28"/>
  <c r="J65" i="28"/>
  <c r="BJ65" i="28"/>
  <c r="CW65" i="28"/>
  <c r="W65" i="28"/>
  <c r="DW65" i="28"/>
  <c r="FJ65" i="28"/>
  <c r="CJ65" i="28"/>
  <c r="AW65" i="28"/>
  <c r="EW65" i="28"/>
  <c r="DJ65" i="28"/>
  <c r="BW65" i="28"/>
  <c r="EJ65" i="28"/>
  <c r="FW65" i="28"/>
  <c r="HW65" i="28"/>
  <c r="IJ65" i="28"/>
  <c r="IW65" i="28"/>
  <c r="GW65" i="28"/>
  <c r="JJ65" i="28"/>
  <c r="GJ65" i="28"/>
  <c r="HJ65" i="28"/>
  <c r="JW65" i="28"/>
  <c r="KW65" i="28"/>
  <c r="KJ65" i="28"/>
  <c r="LJ65" i="28"/>
  <c r="AA31" i="69"/>
  <c r="U25" i="69"/>
  <c r="AA25" i="69"/>
  <c r="V25" i="69"/>
  <c r="W65" i="47"/>
  <c r="DJ65" i="47"/>
  <c r="AW65" i="47"/>
  <c r="J65" i="47"/>
  <c r="BJ65" i="47"/>
  <c r="EW65" i="47"/>
  <c r="JJ65" i="47"/>
  <c r="BW65" i="47"/>
  <c r="DW65" i="47"/>
  <c r="EJ65" i="47"/>
  <c r="AJ65" i="47"/>
  <c r="CJ65" i="47"/>
  <c r="IJ65" i="47"/>
  <c r="CW65" i="47"/>
  <c r="FW65" i="47"/>
  <c r="JW65" i="47"/>
  <c r="GJ65" i="47"/>
  <c r="GW65" i="47"/>
  <c r="HJ65" i="47"/>
  <c r="IW65" i="47"/>
  <c r="FJ65" i="47"/>
  <c r="KJ65" i="47"/>
  <c r="KW65" i="47"/>
  <c r="LJ65" i="47"/>
  <c r="HW65" i="47"/>
  <c r="B65" i="47"/>
  <c r="LW65" i="47"/>
  <c r="J5" i="68"/>
  <c r="K8" i="68"/>
  <c r="E60" i="26" s="1"/>
  <c r="GB132" i="28"/>
  <c r="FV2" i="28" s="1"/>
  <c r="L8" i="68"/>
  <c r="K5" i="68"/>
  <c r="BO132" i="28"/>
  <c r="BI2" i="28" s="1"/>
  <c r="FO132" i="28"/>
  <c r="FI2" i="28" s="1"/>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AF129" i="47"/>
  <c r="IS12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BS129" i="47"/>
  <c r="MD129" i="47"/>
  <c r="MF129" i="47"/>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KS129" i="47"/>
  <c r="IF129" i="47"/>
  <c r="X9" i="47"/>
  <c r="FK9" i="47"/>
  <c r="CX9" i="47"/>
  <c r="K9" i="47"/>
  <c r="KK9" i="47"/>
  <c r="AX9" i="47"/>
  <c r="BX9" i="47"/>
  <c r="LX9" i="47"/>
  <c r="HK9" i="47"/>
  <c r="IX9" i="47"/>
  <c r="DX9"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FX45" i="47"/>
  <c r="LF129" i="47"/>
  <c r="DV30" i="28"/>
  <c r="AD129" i="47"/>
  <c r="KQ129" i="47"/>
  <c r="FD129" i="47"/>
  <c r="BF129" i="47"/>
  <c r="BD129" i="47"/>
  <c r="JD129" i="47"/>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GS129" i="47"/>
  <c r="DD129" i="47"/>
  <c r="DS129" i="47"/>
  <c r="ID129" i="47"/>
  <c r="CQ129" i="47"/>
  <c r="LQ129" i="47"/>
  <c r="FQ129" i="47"/>
  <c r="AS129" i="47"/>
  <c r="AQ129"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GD129" i="47"/>
  <c r="DF129" i="47"/>
  <c r="GQ129" i="47"/>
  <c r="CF129" i="47"/>
  <c r="KD129" i="47"/>
  <c r="IQ129" i="47"/>
  <c r="GF129" i="47"/>
  <c r="JQ129" i="47"/>
  <c r="JS129" i="47"/>
  <c r="CS129" i="47"/>
  <c r="HD129" i="47"/>
  <c r="EF129" i="47"/>
  <c r="DQ129" i="47"/>
  <c r="S129" i="47"/>
  <c r="HQ129" i="47"/>
  <c r="ED129" i="47"/>
  <c r="LS129" i="47"/>
  <c r="AV5" i="70"/>
  <c r="AV6" i="70"/>
  <c r="AV8" i="70"/>
  <c r="AV7" i="70"/>
  <c r="AV7" i="63"/>
  <c r="AV6" i="63"/>
  <c r="AV8" i="63"/>
  <c r="AV5" i="63"/>
  <c r="AV5" i="72"/>
  <c r="AV6" i="72"/>
  <c r="AV7" i="72"/>
  <c r="AV8" i="72"/>
  <c r="AV5" i="66"/>
  <c r="AV8" i="66"/>
  <c r="AV7" i="66"/>
  <c r="AV6" i="66"/>
  <c r="AV7" i="67"/>
  <c r="AV8" i="67"/>
  <c r="AV5" i="67"/>
  <c r="AV6" i="67"/>
  <c r="AV8" i="71"/>
  <c r="AV6" i="71"/>
  <c r="AV5" i="71"/>
  <c r="AV8" i="65"/>
  <c r="AV7" i="65"/>
  <c r="AV5" i="65"/>
  <c r="AV6" i="65"/>
  <c r="AV7" i="69"/>
  <c r="AV6" i="69"/>
  <c r="AV5" i="64"/>
  <c r="AV8" i="64"/>
  <c r="AV7" i="64"/>
  <c r="AV6" i="64"/>
  <c r="J6" i="68"/>
  <c r="K6" i="61"/>
  <c r="L5" i="61"/>
  <c r="AV5" i="61" s="1" a="1"/>
  <c r="L6" i="68"/>
  <c r="AV5" i="68" s="1" a="1"/>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KR128" i="47"/>
  <c r="KR129" i="47" s="1"/>
  <c r="DE128" i="47"/>
  <c r="DE129" i="47" s="1"/>
  <c r="ER128" i="47"/>
  <c r="ER129" i="47" s="1"/>
  <c r="EO130" i="47" s="1"/>
  <c r="EI2" i="47" s="1"/>
  <c r="FR128" i="47"/>
  <c r="FR129" i="47" s="1"/>
  <c r="EE128" i="47"/>
  <c r="EE129" i="47" s="1"/>
  <c r="ME128" i="47"/>
  <c r="ME129" i="47" s="1"/>
  <c r="JR128" i="47"/>
  <c r="JR129" i="47" s="1"/>
  <c r="BR128" i="47"/>
  <c r="BR129" i="47" s="1"/>
  <c r="AE128" i="47"/>
  <c r="AE129" i="47" s="1"/>
  <c r="LE128" i="47"/>
  <c r="LE129" i="47" s="1"/>
  <c r="JE128" i="47"/>
  <c r="JE129" i="47" s="1"/>
  <c r="HR128" i="47"/>
  <c r="HR129" i="47" s="1"/>
  <c r="DR128" i="47"/>
  <c r="DR129" i="47" s="1"/>
  <c r="BE128" i="47"/>
  <c r="BE129" i="47" s="1"/>
  <c r="BB130" i="47" s="1"/>
  <c r="AV2" i="47" s="1"/>
  <c r="CE128" i="47"/>
  <c r="CE129" i="47" s="1"/>
  <c r="CB130" i="47" s="1"/>
  <c r="BV2" i="47" s="1"/>
  <c r="HE128" i="47"/>
  <c r="HE129" i="47" s="1"/>
  <c r="HB130" i="47" s="1"/>
  <c r="GV2" i="47" s="1"/>
  <c r="IR128" i="47"/>
  <c r="IR129" i="47" s="1"/>
  <c r="GE128" i="47"/>
  <c r="GE129" i="47" s="1"/>
  <c r="GB130" i="47" s="1"/>
  <c r="FV2" i="47" s="1"/>
  <c r="LR128" i="47"/>
  <c r="LR129" i="47" s="1"/>
  <c r="LO130" i="47" s="1"/>
  <c r="LI2" i="47" s="1"/>
  <c r="CR128" i="47"/>
  <c r="CR129" i="47" s="1"/>
  <c r="CO130" i="47" s="1"/>
  <c r="CI2" i="47" s="1"/>
  <c r="FE128" i="47"/>
  <c r="FE129" i="47" s="1"/>
  <c r="FB130" i="47" s="1"/>
  <c r="EV2" i="47" s="1"/>
  <c r="GR128" i="47"/>
  <c r="GR129" i="47" s="1"/>
  <c r="AR128" i="47"/>
  <c r="AR129" i="47" s="1"/>
  <c r="R128" i="47"/>
  <c r="R129" i="47" s="1"/>
  <c r="KE128" i="47"/>
  <c r="KE129"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K6" i="62"/>
  <c r="E13" i="26" s="1"/>
  <c r="J8" i="62"/>
  <c r="K7" i="62"/>
  <c r="E14" i="26" s="1"/>
  <c r="L9" i="72"/>
  <c r="R5" i="72" s="1"/>
  <c r="L9" i="64"/>
  <c r="R5" i="64" s="1"/>
  <c r="L5" i="62"/>
  <c r="AV5" i="62" s="1" a="1"/>
  <c r="L7" i="62"/>
  <c r="I15" i="66"/>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IO130" i="47" l="1"/>
  <c r="II2" i="47" s="1"/>
  <c r="AV7" i="71"/>
  <c r="I17" i="71"/>
  <c r="LB130" i="47"/>
  <c r="KV2" i="47" s="1"/>
  <c r="AB130" i="47"/>
  <c r="V2" i="47" s="1"/>
  <c r="I5" i="32" s="1"/>
  <c r="I16" i="71"/>
  <c r="JO130" i="47"/>
  <c r="JI2" i="47" s="1"/>
  <c r="E32" i="26"/>
  <c r="AV8" i="69"/>
  <c r="AV5" i="69"/>
  <c r="I14" i="71"/>
  <c r="I15" i="71"/>
  <c r="I17" i="69"/>
  <c r="I14" i="69"/>
  <c r="I15" i="69"/>
  <c r="I16" i="69"/>
  <c r="MB130" i="47"/>
  <c r="LV2" i="47" s="1"/>
  <c r="BO130" i="47"/>
  <c r="BI2" i="47" s="1"/>
  <c r="IB130" i="47"/>
  <c r="HV2" i="47" s="1"/>
  <c r="GO130" i="47"/>
  <c r="GI2" i="47" s="1"/>
  <c r="AO130" i="47"/>
  <c r="AI2" i="47" s="1"/>
  <c r="O130" i="47"/>
  <c r="I2" i="47" s="1"/>
  <c r="I4" i="32" s="1"/>
  <c r="KB130" i="47"/>
  <c r="JV2" i="47" s="1"/>
  <c r="J5" i="29"/>
  <c r="FO130" i="47"/>
  <c r="FI2" i="47" s="1"/>
  <c r="EB130" i="47"/>
  <c r="DV2" i="47" s="1"/>
  <c r="J4" i="29"/>
  <c r="E57" i="26"/>
  <c r="E59" i="26"/>
  <c r="L9" i="68"/>
  <c r="R6" i="68" s="1"/>
  <c r="JB130" i="47"/>
  <c r="IV2" i="47" s="1"/>
  <c r="HO130" i="47"/>
  <c r="HI2" i="47" s="1"/>
  <c r="DO130" i="47"/>
  <c r="DI2" i="47" s="1"/>
  <c r="E8" i="26"/>
  <c r="I17" i="68"/>
  <c r="GK44" i="28"/>
  <c r="IK44" i="28"/>
  <c r="LK44" i="28"/>
  <c r="K44" i="28"/>
  <c r="CX44" i="28"/>
  <c r="EK44" i="28"/>
  <c r="JX44" i="28"/>
  <c r="JK44" i="28"/>
  <c r="GX44" i="28"/>
  <c r="AX44" i="28"/>
  <c r="DX44" i="28"/>
  <c r="BK44" i="28"/>
  <c r="KX44" i="28"/>
  <c r="FK44" i="28"/>
  <c r="HK44" i="28"/>
  <c r="FX44" i="28"/>
  <c r="HX44" i="28"/>
  <c r="X44" i="28"/>
  <c r="AK44" i="28"/>
  <c r="DK44" i="28"/>
  <c r="LX44" i="28"/>
  <c r="KK44" i="28"/>
  <c r="IX44" i="28"/>
  <c r="BX44" i="28"/>
  <c r="EX44" i="28"/>
  <c r="CK44" i="28"/>
  <c r="LK44" i="47"/>
  <c r="KK44" i="47"/>
  <c r="CK44" i="47"/>
  <c r="DK44" i="47"/>
  <c r="GK44" i="47"/>
  <c r="FK44" i="47"/>
  <c r="HX44" i="47"/>
  <c r="LX44" i="47"/>
  <c r="BX44" i="47"/>
  <c r="K44" i="47"/>
  <c r="DX44" i="47"/>
  <c r="EX44" i="47"/>
  <c r="AX44" i="47"/>
  <c r="IX44" i="47"/>
  <c r="IK44" i="47"/>
  <c r="BK44" i="47"/>
  <c r="CX44" i="47"/>
  <c r="EK44" i="47"/>
  <c r="KX44" i="47"/>
  <c r="JK44" i="47"/>
  <c r="JX44" i="47"/>
  <c r="GX44" i="47"/>
  <c r="X44" i="47"/>
  <c r="AK44" i="47"/>
  <c r="FX44" i="47"/>
  <c r="HK44" i="47"/>
  <c r="HV65" i="28"/>
  <c r="EV65" i="28"/>
  <c r="GI65" i="28"/>
  <c r="IV65" i="28"/>
  <c r="FV65" i="28"/>
  <c r="HI65" i="28"/>
  <c r="V65" i="28"/>
  <c r="GV65" i="28"/>
  <c r="II65" i="28"/>
  <c r="AI65" i="28"/>
  <c r="JV65" i="28"/>
  <c r="JI65" i="28"/>
  <c r="AV65" i="28"/>
  <c r="BI65" i="28"/>
  <c r="KV65" i="28"/>
  <c r="BV65" i="28"/>
  <c r="CI65" i="28"/>
  <c r="KI65" i="28"/>
  <c r="I65" i="28"/>
  <c r="CV65" i="28"/>
  <c r="DI65" i="28"/>
  <c r="LI65" i="28"/>
  <c r="FI65" i="28"/>
  <c r="DV65" i="28"/>
  <c r="EI65" i="28"/>
  <c r="LV65" i="28"/>
  <c r="V65" i="47"/>
  <c r="FV65" i="47"/>
  <c r="AI65" i="47"/>
  <c r="GI65" i="47"/>
  <c r="I65" i="47"/>
  <c r="BI65" i="47"/>
  <c r="DI65" i="47"/>
  <c r="BV65" i="47"/>
  <c r="DV65" i="47"/>
  <c r="EI65" i="47"/>
  <c r="CI65" i="47"/>
  <c r="AV65" i="47"/>
  <c r="CV65" i="47"/>
  <c r="HV65" i="47"/>
  <c r="LI65" i="47"/>
  <c r="GV65" i="47"/>
  <c r="HI65" i="47"/>
  <c r="KV65" i="47"/>
  <c r="EV65" i="47"/>
  <c r="FI65" i="47"/>
  <c r="KI65" i="47"/>
  <c r="II65" i="47"/>
  <c r="JI65" i="47"/>
  <c r="JV65" i="47"/>
  <c r="IV65" i="47"/>
  <c r="LV65" i="47"/>
  <c r="KO130" i="47"/>
  <c r="KI2" i="47" s="1"/>
  <c r="DB130" i="47"/>
  <c r="CV2" i="47" s="1"/>
  <c r="AV8" i="61"/>
  <c r="AV7" i="61"/>
  <c r="AV6" i="61"/>
  <c r="AV5" i="61"/>
  <c r="AV8" i="68"/>
  <c r="AV7" i="68"/>
  <c r="AV6" i="68"/>
  <c r="AV5" i="68"/>
  <c r="AV8" i="62"/>
  <c r="AV6" i="62"/>
  <c r="AV7" i="62"/>
  <c r="AV5"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6" i="6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R8" i="72"/>
  <c r="R6" i="72"/>
  <c r="R7" i="72"/>
  <c r="AX22" i="65" a="1"/>
  <c r="AX22" i="65" s="1"/>
  <c r="K14" i="65" a="1"/>
  <c r="K14" i="65" s="1"/>
  <c r="S15" i="65" a="1"/>
  <c r="S15" i="65" s="1"/>
  <c r="AX14" i="64" a="1"/>
  <c r="AX14" i="64" s="1"/>
  <c r="O16" i="65" a="1"/>
  <c r="O16" i="65" s="1"/>
  <c r="S17" i="65" a="1"/>
  <c r="S17" i="65"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J4" i="32" l="1"/>
  <c r="S14" i="69" a="1"/>
  <c r="S14" i="69" s="1"/>
  <c r="O17" i="68" a="1"/>
  <c r="O17" i="68" s="1"/>
  <c r="K16" i="69" a="1"/>
  <c r="K16" i="69" s="1"/>
  <c r="O16" i="71" a="1"/>
  <c r="O16" i="71" s="1"/>
  <c r="AX22" i="71" a="1"/>
  <c r="AX22" i="71" s="1"/>
  <c r="S16" i="71" a="1"/>
  <c r="S16" i="71" s="1"/>
  <c r="K17" i="68" a="1"/>
  <c r="K17" i="68" s="1"/>
  <c r="O17" i="71" a="1"/>
  <c r="O17" i="71" s="1"/>
  <c r="K15" i="71" a="1"/>
  <c r="K15" i="71" s="1"/>
  <c r="S16" i="68" a="1"/>
  <c r="S16" i="68" s="1"/>
  <c r="K16" i="71" a="1"/>
  <c r="K16" i="71" s="1"/>
  <c r="S17" i="71" a="1"/>
  <c r="S17" i="71" s="1"/>
  <c r="S14" i="71" a="1"/>
  <c r="S14" i="71" s="1"/>
  <c r="K17" i="71" a="1"/>
  <c r="K17" i="71" s="1"/>
  <c r="O15" i="69" a="1"/>
  <c r="O15" i="69" s="1"/>
  <c r="K16" i="68" a="1"/>
  <c r="K16" i="68" s="1"/>
  <c r="AX22" i="68" a="1"/>
  <c r="AX22" i="68" s="1"/>
  <c r="O16" i="68" a="1"/>
  <c r="O16" i="68" s="1"/>
  <c r="K15" i="68" a="1"/>
  <c r="K15" i="68" s="1"/>
  <c r="AX14" i="68" a="1"/>
  <c r="AX14" i="68" s="1"/>
  <c r="S15" i="68" a="1"/>
  <c r="S15" i="68" s="1"/>
  <c r="R8" i="68"/>
  <c r="O15" i="68" a="1"/>
  <c r="O15" i="68" s="1"/>
  <c r="K17" i="69" a="1"/>
  <c r="K17" i="69" s="1"/>
  <c r="S15" i="69" a="1"/>
  <c r="S15" i="69" s="1"/>
  <c r="R5" i="68"/>
  <c r="AX14" i="69" a="1"/>
  <c r="AX14" i="69" s="1"/>
  <c r="S16" i="69" a="1"/>
  <c r="S16" i="69" s="1"/>
  <c r="O14" i="69" a="1"/>
  <c r="O14" i="69" s="1"/>
  <c r="G4" i="29"/>
  <c r="G5" i="29"/>
  <c r="J5" i="32"/>
  <c r="O14" i="68" a="1"/>
  <c r="O14" i="68" s="1"/>
  <c r="S17" i="68" a="1"/>
  <c r="S17" i="68" s="1"/>
  <c r="S14" i="68" a="1"/>
  <c r="S14" i="68" s="1"/>
  <c r="K14" i="68" a="1"/>
  <c r="K14" i="68" s="1"/>
  <c r="R7"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L16" i="67"/>
  <c r="M16" i="67" s="1"/>
  <c r="P16" i="67" s="1"/>
  <c r="Q16" i="67" s="1"/>
  <c r="L15" i="72"/>
  <c r="M15" i="72" s="1"/>
  <c r="P15" i="72" s="1"/>
  <c r="AY25" i="69"/>
  <c r="L17" i="72"/>
  <c r="M17" i="72" s="1"/>
  <c r="AY22" i="65"/>
  <c r="L17" i="65"/>
  <c r="M17" i="65"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L15" i="71" l="1"/>
  <c r="M15" i="71" s="1"/>
  <c r="L16" i="71"/>
  <c r="M16" i="71" s="1"/>
  <c r="L17" i="71"/>
  <c r="M17" i="71" s="1"/>
  <c r="L14" i="71"/>
  <c r="M14" i="71" s="1"/>
  <c r="P14" i="71" s="1"/>
  <c r="Q14" i="71" s="1"/>
  <c r="G5" i="32"/>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L14" i="69"/>
  <c r="M14" i="69" s="1"/>
  <c r="L15" i="69"/>
  <c r="M15" i="69" s="1"/>
  <c r="P15" i="69" s="1"/>
  <c r="Q15" i="69" s="1"/>
  <c r="L17" i="69"/>
  <c r="M17" i="69" s="1"/>
  <c r="L16" i="69"/>
  <c r="M16" i="69" s="1"/>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D75" i="29"/>
  <c r="D41" i="29"/>
  <c r="C67" i="29"/>
  <c r="D6" i="29"/>
  <c r="D49" i="29"/>
  <c r="D81" i="29"/>
  <c r="D52" i="29"/>
  <c r="D80" i="29"/>
  <c r="C6" i="29"/>
  <c r="D102" i="29"/>
  <c r="C39" i="29"/>
  <c r="D65" i="29"/>
  <c r="D79" i="29"/>
  <c r="D26" i="29"/>
  <c r="D70" i="29"/>
  <c r="D37" i="29"/>
  <c r="C78" i="29"/>
  <c r="D66" i="29"/>
  <c r="C53" i="29"/>
  <c r="D59" i="29"/>
  <c r="D10" i="29"/>
  <c r="C40" i="29"/>
  <c r="D77" i="29"/>
  <c r="C25" i="29"/>
  <c r="D27" i="29"/>
  <c r="D19" i="29"/>
  <c r="D55" i="29"/>
  <c r="C75" i="29"/>
  <c r="D8" i="29"/>
  <c r="D72" i="29"/>
  <c r="D18" i="29"/>
  <c r="D56" i="29"/>
  <c r="C52" i="29"/>
  <c r="D12" i="29"/>
  <c r="C80" i="29"/>
  <c r="C58" i="29"/>
  <c r="C34" i="29"/>
  <c r="D42" i="29"/>
  <c r="D87" i="29"/>
  <c r="C48" i="29"/>
  <c r="C8" i="29"/>
  <c r="C71" i="29"/>
  <c r="D46" i="29"/>
  <c r="C50" i="29"/>
  <c r="C22" i="29"/>
  <c r="D63" i="29"/>
  <c r="C30" i="29"/>
  <c r="D20" i="29"/>
  <c r="C42" i="29"/>
  <c r="C23" i="29"/>
  <c r="C93" i="29"/>
  <c r="C91" i="29"/>
  <c r="C47" i="29"/>
  <c r="D97" i="29"/>
  <c r="D17"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38" i="29"/>
  <c r="C5" i="29"/>
  <c r="D61" i="29"/>
  <c r="C46" i="29"/>
  <c r="C72" i="29"/>
  <c r="C96" i="29"/>
  <c r="C45" i="29"/>
  <c r="C69" i="29"/>
  <c r="C56" i="29"/>
  <c r="D62"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4" i="68"/>
  <c r="M14" i="68" s="1"/>
  <c r="P14" i="68" s="1"/>
  <c r="Q14" i="68" s="1"/>
  <c r="L15" i="68"/>
  <c r="M15" i="68" s="1"/>
  <c r="P15" i="68" s="1"/>
  <c r="Q15" i="68" s="1"/>
  <c r="L16" i="68"/>
  <c r="M16" i="68" s="1"/>
  <c r="P16" i="68" s="1"/>
  <c r="Q16" i="68" s="1"/>
  <c r="L17" i="68"/>
  <c r="M17" i="68" s="1"/>
  <c r="P17" i="68" s="1"/>
  <c r="Q17" i="68" s="1"/>
  <c r="P15" i="66"/>
  <c r="Q15" i="66" s="1"/>
  <c r="L14" i="61"/>
  <c r="M14" i="61" s="1"/>
  <c r="L15" i="61"/>
  <c r="M15" i="61" s="1"/>
  <c r="L16" i="61"/>
  <c r="M16" i="61" s="1"/>
  <c r="P16" i="61" s="1"/>
  <c r="Q16" i="61" s="1"/>
  <c r="L17" i="61"/>
  <c r="M17" i="61" s="1"/>
  <c r="P17" i="61" s="1"/>
  <c r="Q17" i="61" s="1"/>
  <c r="Q14" i="63"/>
  <c r="Q14" i="66"/>
  <c r="T15" i="63"/>
  <c r="U15" i="63" s="1"/>
  <c r="Q17" i="66"/>
  <c r="P17" i="72"/>
  <c r="Q17" i="72" s="1"/>
  <c r="T17" i="72" s="1"/>
  <c r="U17" i="72" s="1"/>
  <c r="P16" i="64"/>
  <c r="Q16" i="64" s="1"/>
  <c r="P15" i="64"/>
  <c r="Q15" i="64" s="1"/>
  <c r="T15" i="64" s="1"/>
  <c r="U15" i="64" s="1"/>
  <c r="P17" i="64"/>
  <c r="Q17" i="64" s="1"/>
  <c r="T17" i="64" s="1"/>
  <c r="U17" i="64" s="1"/>
  <c r="P16" i="65"/>
  <c r="Q16" i="65" s="1"/>
  <c r="T16" i="65" s="1"/>
  <c r="U16" i="65" s="1"/>
  <c r="P17" i="65"/>
  <c r="Q17" i="65" s="1"/>
  <c r="P15" i="67"/>
  <c r="Q15" i="67" s="1"/>
  <c r="T15" i="67" s="1"/>
  <c r="U15" i="67" s="1"/>
  <c r="P14" i="67"/>
  <c r="Q14" i="67" s="1"/>
  <c r="T14" i="67" s="1"/>
  <c r="U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5" i="65"/>
  <c r="U15" i="65" s="1"/>
  <c r="T14" i="70"/>
  <c r="U14" i="70" s="1"/>
  <c r="T17" i="70"/>
  <c r="U17" i="70" s="1"/>
  <c r="T16" i="72"/>
  <c r="U16" i="72" s="1"/>
  <c r="T16" i="70"/>
  <c r="U16" i="70" s="1"/>
  <c r="T14" i="72"/>
  <c r="U14" i="72" s="1"/>
  <c r="T15" i="70"/>
  <c r="U15" i="70" s="1"/>
  <c r="T14" i="66" l="1"/>
  <c r="U14" i="66" s="1"/>
  <c r="T17" i="66"/>
  <c r="U17" i="66" s="1"/>
  <c r="T14" i="65"/>
  <c r="U14" i="65" s="1"/>
  <c r="T17" i="65"/>
  <c r="U17" i="65" s="1"/>
  <c r="P15" i="71"/>
  <c r="Q15" i="71" s="1"/>
  <c r="P16" i="71"/>
  <c r="Q16" i="71" s="1"/>
  <c r="P17" i="71"/>
  <c r="Q17" i="71" s="1"/>
  <c r="P14" i="61"/>
  <c r="Q14" i="61" s="1"/>
  <c r="P15" i="61"/>
  <c r="Q15" i="61" s="1"/>
  <c r="T16" i="67"/>
  <c r="U16" i="67" s="1"/>
  <c r="T15" i="71"/>
  <c r="U15" i="71" s="1"/>
  <c r="T16" i="71"/>
  <c r="U16" i="71" s="1"/>
  <c r="T14" i="71"/>
  <c r="U14" i="71" s="1"/>
  <c r="T17" i="71"/>
  <c r="U17" i="71" s="1"/>
  <c r="P16" i="69"/>
  <c r="Q16" i="69" s="1"/>
  <c r="P17" i="69"/>
  <c r="Q17" i="69" s="1"/>
  <c r="T17" i="69" s="1"/>
  <c r="U17" i="69" s="1"/>
  <c r="P14" i="69"/>
  <c r="Q14" i="69" s="1"/>
  <c r="T14" i="68"/>
  <c r="U14" i="68" s="1"/>
  <c r="T16" i="68"/>
  <c r="U16" i="68" s="1"/>
  <c r="T16" i="63"/>
  <c r="U16" i="63" s="1"/>
  <c r="T17" i="63"/>
  <c r="U17" i="63" s="1"/>
  <c r="T15" i="68"/>
  <c r="U15" i="68" s="1"/>
  <c r="C64" i="32"/>
  <c r="D50" i="32"/>
  <c r="D18" i="32"/>
  <c r="D67" i="32"/>
  <c r="C82" i="32"/>
  <c r="C33" i="32"/>
  <c r="D4" i="32"/>
  <c r="C10" i="32"/>
  <c r="D92" i="32"/>
  <c r="C22" i="32"/>
  <c r="C56" i="32"/>
  <c r="D34" i="32"/>
  <c r="C37" i="32"/>
  <c r="C26" i="32"/>
  <c r="D40" i="32"/>
  <c r="C44" i="32"/>
  <c r="D77" i="32"/>
  <c r="D16" i="32"/>
  <c r="C48" i="32"/>
  <c r="D66" i="32"/>
  <c r="D63" i="32"/>
  <c r="D95" i="32"/>
  <c r="C20" i="32"/>
  <c r="D21" i="32"/>
  <c r="C29" i="32"/>
  <c r="D73" i="32"/>
  <c r="C24" i="32"/>
  <c r="D36" i="32"/>
  <c r="D89" i="32"/>
  <c r="D38" i="32"/>
  <c r="D78" i="32"/>
  <c r="D61" i="32"/>
  <c r="C11" i="32"/>
  <c r="C93" i="32"/>
  <c r="C87"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D35" i="32"/>
  <c r="C91" i="32"/>
  <c r="C12" i="32"/>
  <c r="D86" i="32"/>
  <c r="D25" i="32"/>
  <c r="C6" i="32"/>
  <c r="C70"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98" i="32"/>
  <c r="C99" i="32"/>
  <c r="D58" i="32"/>
  <c r="D55" i="32"/>
  <c r="D88" i="32"/>
  <c r="D101" i="32"/>
  <c r="T17" i="68"/>
  <c r="U17" i="68" s="1"/>
  <c r="T17" i="61"/>
  <c r="U17" i="61" s="1"/>
  <c r="T16" i="61"/>
  <c r="U16" i="61" s="1"/>
  <c r="T15" i="66"/>
  <c r="U15" i="66" s="1"/>
  <c r="T14" i="63"/>
  <c r="U14" i="63" s="1"/>
  <c r="T17" i="67"/>
  <c r="U17" i="67" s="1"/>
  <c r="T15" i="69"/>
  <c r="U15" i="69" s="1"/>
  <c r="T16" i="64"/>
  <c r="U16" i="64" s="1"/>
  <c r="BK14" i="64" s="1" a="1"/>
  <c r="T14" i="62"/>
  <c r="U14" i="62" s="1"/>
  <c r="T17" i="62"/>
  <c r="U17" i="62" s="1"/>
  <c r="W16" i="65" a="1"/>
  <c r="W16" i="65" s="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W17" i="65" l="1" a="1"/>
  <c r="W17" i="65" s="1"/>
  <c r="T14" i="69"/>
  <c r="U14" i="69" s="1"/>
  <c r="AE17" i="65" a="1"/>
  <c r="AE17" i="65" s="1"/>
  <c r="AE16" i="65" a="1"/>
  <c r="AE16" i="65" s="1"/>
  <c r="W15" i="65" a="1"/>
  <c r="W15" i="65" s="1"/>
  <c r="AE14" i="65" a="1"/>
  <c r="AE14" i="65" s="1"/>
  <c r="AA15" i="65" a="1"/>
  <c r="AA15" i="65" s="1"/>
  <c r="AE15" i="65" a="1"/>
  <c r="AE15" i="65" s="1"/>
  <c r="AA17" i="65" a="1"/>
  <c r="AA17" i="65" s="1"/>
  <c r="AA14" i="65" a="1"/>
  <c r="AA14" i="65" s="1"/>
  <c r="BK14" i="65" a="1"/>
  <c r="BK16" i="65" s="1"/>
  <c r="W14" i="65" a="1"/>
  <c r="W14" i="65" s="1"/>
  <c r="AA16" i="65" a="1"/>
  <c r="AA16" i="65" s="1"/>
  <c r="AE14" i="67" a="1"/>
  <c r="AE14" i="67" s="1"/>
  <c r="T14" i="61"/>
  <c r="U14" i="61" s="1"/>
  <c r="T15" i="61"/>
  <c r="U15" i="61" s="1"/>
  <c r="W14" i="71" a="1"/>
  <c r="W14" i="71" s="1"/>
  <c r="AE14" i="71" a="1"/>
  <c r="AE14" i="71" s="1"/>
  <c r="AA17" i="71" a="1"/>
  <c r="AA17" i="71" s="1"/>
  <c r="AA14" i="71" a="1"/>
  <c r="AA14" i="71" s="1"/>
  <c r="AA16" i="71" a="1"/>
  <c r="AA16" i="71" s="1"/>
  <c r="AE16" i="71" a="1"/>
  <c r="AE16" i="71" s="1"/>
  <c r="BK14" i="71" a="1"/>
  <c r="AE15" i="71" a="1"/>
  <c r="AE15" i="71" s="1"/>
  <c r="W16" i="71" a="1"/>
  <c r="W16" i="71" s="1"/>
  <c r="AE17" i="71" a="1"/>
  <c r="AE17" i="71" s="1"/>
  <c r="AA15" i="71" a="1"/>
  <c r="AA15" i="71" s="1"/>
  <c r="W15" i="71" a="1"/>
  <c r="W15" i="71" s="1"/>
  <c r="W17" i="71" a="1"/>
  <c r="W17" i="71" s="1"/>
  <c r="T16" i="69"/>
  <c r="U16" i="69" s="1"/>
  <c r="AA15" i="68" a="1"/>
  <c r="AA15" i="68" s="1"/>
  <c r="AE15" i="68" a="1"/>
  <c r="AE15" i="68" s="1"/>
  <c r="AA14" i="68" a="1"/>
  <c r="AA14" i="68" s="1"/>
  <c r="AA16" i="68" a="1"/>
  <c r="AA16" i="68" s="1"/>
  <c r="AE14" i="68" a="1"/>
  <c r="AE14" i="68" s="1"/>
  <c r="AA17" i="68" a="1"/>
  <c r="AA17" i="68" s="1"/>
  <c r="W15" i="68" a="1"/>
  <c r="W15" i="68" s="1"/>
  <c r="W16" i="68" a="1"/>
  <c r="W16" i="68" s="1"/>
  <c r="W17" i="68" a="1"/>
  <c r="W17" i="68" s="1"/>
  <c r="BK14" i="68" a="1"/>
  <c r="AE17" i="68" a="1"/>
  <c r="AE17" i="68" s="1"/>
  <c r="W14" i="68" a="1"/>
  <c r="W14" i="68" s="1"/>
  <c r="AE16" i="68" a="1"/>
  <c r="AE16" i="68"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64" a="1"/>
  <c r="AE14" i="64" s="1"/>
  <c r="AA17" i="64" a="1"/>
  <c r="AA17" i="64" s="1"/>
  <c r="W14" i="67" a="1"/>
  <c r="W14" i="67" s="1"/>
  <c r="AA14" i="67" a="1"/>
  <c r="AA14" i="67" s="1"/>
  <c r="W15" i="67" a="1"/>
  <c r="W15" i="67" s="1"/>
  <c r="AE16" i="67" a="1"/>
  <c r="AE16" i="67" s="1"/>
  <c r="AE15" i="64" a="1"/>
  <c r="AE15" i="64" s="1"/>
  <c r="AA14" i="64" a="1"/>
  <c r="AA14" i="64" s="1"/>
  <c r="AA16" i="67" a="1"/>
  <c r="AA16" i="67" s="1"/>
  <c r="BK14" i="67" a="1"/>
  <c r="BK16" i="67" s="1"/>
  <c r="AA15" i="67" a="1"/>
  <c r="AA15" i="67" s="1"/>
  <c r="W16" i="67" a="1"/>
  <c r="W16" i="67" s="1"/>
  <c r="AE17" i="67" a="1"/>
  <c r="AE17" i="67" s="1"/>
  <c r="AE15" i="67" a="1"/>
  <c r="AE15" i="67" s="1"/>
  <c r="W17" i="67" a="1"/>
  <c r="W17" i="67" s="1"/>
  <c r="AA17" i="67" a="1"/>
  <c r="AA17" i="67" s="1"/>
  <c r="W16" i="64" a="1"/>
  <c r="W16" i="64" s="1"/>
  <c r="W15" i="64" a="1"/>
  <c r="W15" i="64" s="1"/>
  <c r="AE16" i="64" a="1"/>
  <c r="AE16" i="64" s="1"/>
  <c r="AA15" i="64" a="1"/>
  <c r="AA15" i="64" s="1"/>
  <c r="AE17" i="64" a="1"/>
  <c r="AE17" i="64" s="1"/>
  <c r="AA16" i="64" a="1"/>
  <c r="AA16" i="64" s="1"/>
  <c r="W17" i="64" a="1"/>
  <c r="W17" i="64" s="1"/>
  <c r="W14" i="64" a="1"/>
  <c r="W14" i="64" s="1"/>
  <c r="BK15" i="64"/>
  <c r="BK16" i="64"/>
  <c r="BK17" i="64"/>
  <c r="BK14" i="64"/>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70"/>
  <c r="Y16" i="70" s="1"/>
  <c r="X15" i="72"/>
  <c r="Y15" i="72" s="1"/>
  <c r="AB15" i="72" s="1"/>
  <c r="AC15" i="72" s="1"/>
  <c r="X16" i="72"/>
  <c r="Y16" i="72" s="1"/>
  <c r="X15" i="70"/>
  <c r="Y15" i="70" s="1"/>
  <c r="X14" i="72"/>
  <c r="Y14" i="72" s="1"/>
  <c r="BK17" i="70"/>
  <c r="BK14" i="70"/>
  <c r="BK15" i="70"/>
  <c r="BK16" i="70"/>
  <c r="BK14" i="72"/>
  <c r="BK15" i="72"/>
  <c r="BK17" i="72"/>
  <c r="BK16" i="72"/>
  <c r="X14" i="70"/>
  <c r="Y14" i="70" s="1"/>
  <c r="X17" i="70"/>
  <c r="Y17" i="70" s="1"/>
  <c r="X17" i="72"/>
  <c r="Y17" i="72" s="1"/>
  <c r="AE14" i="61" l="1" a="1"/>
  <c r="AE14" i="61" s="1"/>
  <c r="W16" i="61" a="1"/>
  <c r="W16" i="61" s="1"/>
  <c r="AA15" i="61" a="1"/>
  <c r="AA15" i="61" s="1"/>
  <c r="BK15" i="65"/>
  <c r="AE17" i="61" a="1"/>
  <c r="AE17" i="61" s="1"/>
  <c r="W14" i="61" a="1"/>
  <c r="W14" i="61" s="1"/>
  <c r="AA17" i="61" a="1"/>
  <c r="AA17" i="61" s="1"/>
  <c r="BK17" i="65"/>
  <c r="BK14" i="65"/>
  <c r="W17" i="61" a="1"/>
  <c r="W17" i="61" s="1"/>
  <c r="AA16" i="61" a="1"/>
  <c r="AA16" i="61" s="1"/>
  <c r="W15" i="61" a="1"/>
  <c r="W15" i="61" s="1"/>
  <c r="AE16" i="61" a="1"/>
  <c r="AE16" i="61" s="1"/>
  <c r="AE15" i="61" a="1"/>
  <c r="AE15" i="61" s="1"/>
  <c r="AE15" i="69" a="1"/>
  <c r="AE15" i="69" s="1"/>
  <c r="X16" i="65"/>
  <c r="Y16" i="65" s="1"/>
  <c r="AB16" i="65" s="1"/>
  <c r="AC16" i="65" s="1"/>
  <c r="X15" i="65"/>
  <c r="Y15" i="65" s="1"/>
  <c r="AB15" i="65" s="1"/>
  <c r="AC15" i="65" s="1"/>
  <c r="X14" i="65"/>
  <c r="Y14" i="65" s="1"/>
  <c r="AB14" i="65" s="1"/>
  <c r="X17" i="65"/>
  <c r="Y17" i="65" s="1"/>
  <c r="AB17" i="65" s="1"/>
  <c r="AC17" i="65" s="1"/>
  <c r="AA14" i="61" a="1"/>
  <c r="AA14" i="61" s="1"/>
  <c r="BK14" i="61" a="1"/>
  <c r="W17" i="69" a="1"/>
  <c r="W17" i="69" s="1"/>
  <c r="AE14" i="69" a="1"/>
  <c r="AE14" i="69" s="1"/>
  <c r="AA15" i="69" a="1"/>
  <c r="AA15" i="69" s="1"/>
  <c r="AA14" i="69" a="1"/>
  <c r="AA14" i="69" s="1"/>
  <c r="W14" i="69" a="1"/>
  <c r="W14" i="69" s="1"/>
  <c r="AE17" i="69" a="1"/>
  <c r="AE17" i="69" s="1"/>
  <c r="AA16" i="69" a="1"/>
  <c r="AA16" i="69" s="1"/>
  <c r="W16" i="69" a="1"/>
  <c r="W16" i="69" s="1"/>
  <c r="AE16" i="69" a="1"/>
  <c r="AE16" i="69" s="1"/>
  <c r="X17" i="71"/>
  <c r="Y17" i="71" s="1"/>
  <c r="X16" i="71"/>
  <c r="Y16" i="71" s="1"/>
  <c r="X15" i="71"/>
  <c r="Y15" i="71" s="1"/>
  <c r="X14" i="71"/>
  <c r="Y14" i="71" s="1"/>
  <c r="BK17" i="71"/>
  <c r="BK15" i="71"/>
  <c r="BK16" i="71"/>
  <c r="BK14" i="71"/>
  <c r="BK14" i="69" a="1"/>
  <c r="BK15" i="69" s="1"/>
  <c r="AA17" i="69" a="1"/>
  <c r="AA17" i="69" s="1"/>
  <c r="W15" i="69" a="1"/>
  <c r="W15" i="69" s="1"/>
  <c r="BK15" i="68"/>
  <c r="BK16" i="68"/>
  <c r="BK17" i="68"/>
  <c r="BK14" i="68"/>
  <c r="X17" i="68"/>
  <c r="Y17" i="68" s="1"/>
  <c r="X16" i="68"/>
  <c r="Y16" i="68" s="1"/>
  <c r="X14" i="68"/>
  <c r="Y14" i="68" s="1"/>
  <c r="X15" i="68"/>
  <c r="Y15" i="68" s="1"/>
  <c r="X17" i="63"/>
  <c r="Y17" i="63" s="1"/>
  <c r="AB17" i="63" s="1"/>
  <c r="AC17" i="63" s="1"/>
  <c r="X14" i="66"/>
  <c r="Y14" i="66" s="1"/>
  <c r="AB14" i="66" s="1"/>
  <c r="AC14" i="66" s="1"/>
  <c r="X16" i="66"/>
  <c r="Y16" i="66" s="1"/>
  <c r="AB16" i="66" s="1"/>
  <c r="X15" i="63"/>
  <c r="Y15" i="63" s="1"/>
  <c r="AB15" i="63" s="1"/>
  <c r="BK14" i="63"/>
  <c r="BK15" i="63"/>
  <c r="BK16" i="63"/>
  <c r="BK17" i="63"/>
  <c r="X14" i="63"/>
  <c r="Y14" i="63" s="1"/>
  <c r="X15" i="66"/>
  <c r="Y15" i="66" s="1"/>
  <c r="AB15" i="66" s="1"/>
  <c r="BK14" i="66"/>
  <c r="BK16" i="66"/>
  <c r="BK17" i="66"/>
  <c r="BK15" i="66"/>
  <c r="X17" i="66"/>
  <c r="Y17" i="66" s="1"/>
  <c r="AB17" i="66" s="1"/>
  <c r="X16" i="63"/>
  <c r="Y16" i="63" s="1"/>
  <c r="AB16" i="63" s="1"/>
  <c r="BK14" i="67"/>
  <c r="X17" i="67"/>
  <c r="Y17" i="67" s="1"/>
  <c r="AB17" i="67" s="1"/>
  <c r="AC17" i="67" s="1"/>
  <c r="X14" i="67"/>
  <c r="Y14" i="67" s="1"/>
  <c r="AB14" i="67" s="1"/>
  <c r="BK17" i="67"/>
  <c r="BK15" i="67"/>
  <c r="X15" i="67"/>
  <c r="Y15" i="67" s="1"/>
  <c r="AB15" i="67" s="1"/>
  <c r="AC15" i="67" s="1"/>
  <c r="AF15" i="67" s="1"/>
  <c r="AG15" i="67" s="1"/>
  <c r="X16" i="67"/>
  <c r="Y16" i="67" s="1"/>
  <c r="AB16" i="67" s="1"/>
  <c r="AC16" i="67" s="1"/>
  <c r="X14" i="64"/>
  <c r="Y14" i="64" s="1"/>
  <c r="AB14" i="64" s="1"/>
  <c r="AC14" i="64" s="1"/>
  <c r="X16" i="64"/>
  <c r="Y16" i="64" s="1"/>
  <c r="AB16" i="64" s="1"/>
  <c r="AC16" i="64" s="1"/>
  <c r="BX14" i="64" a="1"/>
  <c r="BX14" i="64" s="1"/>
  <c r="BZ6" i="64"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6" i="72"/>
  <c r="AC16" i="72" s="1"/>
  <c r="AB15" i="70"/>
  <c r="AC15" i="70" s="1"/>
  <c r="BL15" i="70" a="1"/>
  <c r="BL15" i="70" s="1"/>
  <c r="BJ14" i="70" s="1"/>
  <c r="BL14" i="70" s="1"/>
  <c r="BX14" i="70" a="1"/>
  <c r="BX14" i="70" s="1"/>
  <c r="AB14" i="70"/>
  <c r="AC14" i="70" s="1"/>
  <c r="AB17" i="72"/>
  <c r="AC17" i="72" s="1"/>
  <c r="AF15" i="72" s="1"/>
  <c r="AG15" i="72" s="1"/>
  <c r="AB14" i="72"/>
  <c r="AC14" i="72" s="1"/>
  <c r="AB16" i="70"/>
  <c r="AC16" i="70" s="1"/>
  <c r="BX14" i="72" a="1"/>
  <c r="BX14" i="72" s="1"/>
  <c r="BL15" i="72" a="1"/>
  <c r="BL15" i="72" s="1"/>
  <c r="BJ14" i="72" s="1"/>
  <c r="BL14" i="72" s="1"/>
  <c r="AB17" i="70"/>
  <c r="AC17" i="70" s="1"/>
  <c r="BX14" i="65" l="1" a="1"/>
  <c r="BX14" i="65" s="1"/>
  <c r="BZ7" i="65" s="1"/>
  <c r="BL15" i="65" a="1"/>
  <c r="BL15" i="65" s="1"/>
  <c r="BJ14" i="65" s="1"/>
  <c r="BL14" i="65" s="1"/>
  <c r="BN5" i="65" s="1"/>
  <c r="AF17" i="65"/>
  <c r="AG17" i="65" s="1"/>
  <c r="X14" i="61"/>
  <c r="Y14" i="61" s="1"/>
  <c r="X16" i="61"/>
  <c r="Y16" i="61" s="1"/>
  <c r="X15" i="61"/>
  <c r="Y15" i="61" s="1"/>
  <c r="X17" i="61"/>
  <c r="Y17" i="61" s="1"/>
  <c r="AC14" i="65"/>
  <c r="AF16" i="65" s="1"/>
  <c r="AG16" i="65" s="1"/>
  <c r="AF15" i="65"/>
  <c r="AG15" i="65" s="1"/>
  <c r="BK14" i="61"/>
  <c r="BK15" i="61"/>
  <c r="BK16" i="61"/>
  <c r="BK17" i="61"/>
  <c r="AC15" i="66"/>
  <c r="AB15" i="71"/>
  <c r="AC15" i="71" s="1"/>
  <c r="AB14" i="71"/>
  <c r="AC14" i="71" s="1"/>
  <c r="AB16" i="71"/>
  <c r="AC16" i="71" s="1"/>
  <c r="BL15" i="71" a="1"/>
  <c r="BL15" i="71" s="1"/>
  <c r="BJ14" i="71" s="1"/>
  <c r="BL14" i="71" s="1"/>
  <c r="BX14" i="71" a="1"/>
  <c r="BX14" i="71" s="1"/>
  <c r="AB17" i="71"/>
  <c r="AC17" i="71" s="1"/>
  <c r="BK14" i="69"/>
  <c r="BK16" i="69"/>
  <c r="BK17" i="69"/>
  <c r="X16" i="69"/>
  <c r="Y16" i="69" s="1"/>
  <c r="AB16" i="69" s="1"/>
  <c r="AC16" i="69" s="1"/>
  <c r="AF16" i="69" s="1"/>
  <c r="AG16" i="69" s="1"/>
  <c r="X17" i="69"/>
  <c r="Y17" i="69" s="1"/>
  <c r="AB17" i="69" s="1"/>
  <c r="AC17" i="69" s="1"/>
  <c r="AF17" i="69" s="1"/>
  <c r="AG17" i="69" s="1"/>
  <c r="X14" i="69"/>
  <c r="Y14" i="69" s="1"/>
  <c r="AB14" i="69" s="1"/>
  <c r="AC14" i="69" s="1"/>
  <c r="AF14" i="69" s="1"/>
  <c r="AG14" i="69" s="1"/>
  <c r="X15" i="69"/>
  <c r="Y15" i="69" s="1"/>
  <c r="AB15" i="69" s="1"/>
  <c r="AC15" i="69" s="1"/>
  <c r="AF15" i="69" s="1"/>
  <c r="AG15" i="69" s="1"/>
  <c r="BL15" i="68" a="1"/>
  <c r="BL15" i="68" s="1"/>
  <c r="BJ14" i="68" s="1"/>
  <c r="BL14" i="68" s="1"/>
  <c r="BX14" i="68" a="1"/>
  <c r="BX14" i="68" s="1"/>
  <c r="AB14" i="68"/>
  <c r="AC14" i="68" s="1"/>
  <c r="AB14" i="63"/>
  <c r="AC14" i="63" s="1"/>
  <c r="AB16" i="68"/>
  <c r="AC16" i="68" s="1"/>
  <c r="AB17" i="68"/>
  <c r="AC17" i="68" s="1"/>
  <c r="AB15" i="68"/>
  <c r="AC15" i="68" s="1"/>
  <c r="AC16" i="66"/>
  <c r="BX14" i="63" a="1"/>
  <c r="BX14" i="63" s="1"/>
  <c r="BL15" i="63" a="1"/>
  <c r="BL15" i="63" s="1"/>
  <c r="BJ14" i="63" s="1"/>
  <c r="BL14" i="63" s="1"/>
  <c r="AC15" i="63"/>
  <c r="BX14" i="66" a="1"/>
  <c r="BX14" i="66" s="1"/>
  <c r="BL15" i="66" a="1"/>
  <c r="BL15" i="66" s="1"/>
  <c r="BJ14" i="66" s="1"/>
  <c r="BL14" i="66" s="1"/>
  <c r="AC17" i="66"/>
  <c r="AC16" i="63"/>
  <c r="AC14" i="67"/>
  <c r="BL15" i="67" a="1"/>
  <c r="BL15" i="67" s="1"/>
  <c r="BJ14" i="67" s="1"/>
  <c r="BL14" i="67" s="1"/>
  <c r="BN8" i="67" s="1"/>
  <c r="BX14" i="67" a="1"/>
  <c r="BX14" i="67" s="1"/>
  <c r="BZ8" i="67" s="1"/>
  <c r="BZ7" i="64"/>
  <c r="BZ8" i="64"/>
  <c r="BZ5" i="64"/>
  <c r="BN8" i="64"/>
  <c r="BN5" i="64"/>
  <c r="BN6" i="64"/>
  <c r="AF17" i="64"/>
  <c r="AG17" i="64" s="1"/>
  <c r="AF17" i="62"/>
  <c r="AG17" i="62" s="1"/>
  <c r="AF14" i="62"/>
  <c r="AG14" i="62" s="1"/>
  <c r="AF16" i="64"/>
  <c r="AG16" i="64" s="1"/>
  <c r="AF14" i="64"/>
  <c r="AG14" i="64" s="1"/>
  <c r="AI14" i="64" s="1"/>
  <c r="AJ14" i="64" s="1"/>
  <c r="BX14" i="62" a="1"/>
  <c r="BX14" i="62" s="1"/>
  <c r="BL15" i="62" a="1"/>
  <c r="BL15" i="62" s="1"/>
  <c r="BJ14" i="62" s="1"/>
  <c r="BL14" i="62" s="1"/>
  <c r="AF17" i="70"/>
  <c r="AG17" i="70" s="1"/>
  <c r="AF14" i="72"/>
  <c r="AG14" i="72" s="1"/>
  <c r="AF17" i="72"/>
  <c r="AG17" i="72" s="1"/>
  <c r="AF16" i="70"/>
  <c r="AG16" i="70" s="1"/>
  <c r="AF15" i="70"/>
  <c r="AG15" i="70" s="1"/>
  <c r="AF16" i="72"/>
  <c r="AG16" i="72" s="1"/>
  <c r="BN8" i="72"/>
  <c r="BN7" i="72"/>
  <c r="BN5" i="72"/>
  <c r="BN6" i="72"/>
  <c r="BZ8" i="70"/>
  <c r="BZ6" i="70"/>
  <c r="BZ7" i="70"/>
  <c r="BZ5" i="70"/>
  <c r="AF14" i="70"/>
  <c r="AG14" i="70" s="1"/>
  <c r="BZ8" i="72"/>
  <c r="BZ7" i="72"/>
  <c r="BZ5" i="72"/>
  <c r="BZ6" i="72"/>
  <c r="BN5" i="70"/>
  <c r="BN6" i="70"/>
  <c r="BN8" i="70"/>
  <c r="BN7" i="70"/>
  <c r="AF14" i="66" l="1"/>
  <c r="AG14" i="66" s="1"/>
  <c r="BN8" i="65"/>
  <c r="BZ5" i="65"/>
  <c r="BZ6" i="65"/>
  <c r="BZ8" i="65"/>
  <c r="BN6" i="65"/>
  <c r="BN7" i="65"/>
  <c r="AB14" i="61"/>
  <c r="AC14" i="61" s="1"/>
  <c r="AB16" i="61"/>
  <c r="AC16" i="61" s="1"/>
  <c r="AB15" i="61"/>
  <c r="AC15" i="61" s="1"/>
  <c r="AB17" i="61"/>
  <c r="AC17" i="61" s="1"/>
  <c r="AF14" i="65"/>
  <c r="AG14" i="65" s="1"/>
  <c r="AI14" i="65" s="1"/>
  <c r="AJ14" i="65" s="1"/>
  <c r="AI14" i="62"/>
  <c r="AJ14" i="62" s="1"/>
  <c r="BL15" i="61" a="1"/>
  <c r="BL15" i="61" s="1"/>
  <c r="BJ14" i="61" s="1"/>
  <c r="BL14" i="61" s="1"/>
  <c r="BX14" i="61" a="1"/>
  <c r="BX14" i="61" s="1"/>
  <c r="AF17" i="67"/>
  <c r="AG17" i="67" s="1"/>
  <c r="AF15" i="66"/>
  <c r="AG15" i="66" s="1"/>
  <c r="AF14" i="67"/>
  <c r="AG14" i="67" s="1"/>
  <c r="AF16" i="67"/>
  <c r="AG16" i="67" s="1"/>
  <c r="AI15" i="67" s="1"/>
  <c r="AJ15" i="67" s="1"/>
  <c r="BX14" i="69" a="1"/>
  <c r="BX14" i="69" s="1"/>
  <c r="BL15" i="69" a="1"/>
  <c r="BL15" i="69" s="1"/>
  <c r="BJ14" i="69" s="1"/>
  <c r="BL14" i="69" s="1"/>
  <c r="AF15" i="71"/>
  <c r="AG15" i="71" s="1"/>
  <c r="BZ6" i="71"/>
  <c r="BZ7" i="71"/>
  <c r="BZ8" i="71"/>
  <c r="AF17" i="71"/>
  <c r="AG17" i="71" s="1"/>
  <c r="BZ5" i="71"/>
  <c r="AF16" i="71"/>
  <c r="AG16" i="71" s="1"/>
  <c r="AF14" i="71"/>
  <c r="AG14" i="71" s="1"/>
  <c r="BN5" i="71"/>
  <c r="BN8" i="71"/>
  <c r="BN7" i="71"/>
  <c r="BN6" i="71"/>
  <c r="AI15" i="69"/>
  <c r="AJ15" i="69" s="1"/>
  <c r="AI16" i="69"/>
  <c r="AJ16" i="69" s="1"/>
  <c r="AI14" i="69"/>
  <c r="AJ14" i="69" s="1"/>
  <c r="AI17" i="69"/>
  <c r="AJ17" i="69" s="1"/>
  <c r="BZ7" i="68"/>
  <c r="BZ6" i="68"/>
  <c r="BZ5" i="68"/>
  <c r="BZ8" i="68"/>
  <c r="BN6" i="68"/>
  <c r="BN7" i="68"/>
  <c r="BN5" i="68"/>
  <c r="BN8" i="68"/>
  <c r="AF14" i="68"/>
  <c r="AG14" i="68" s="1"/>
  <c r="AF14" i="63"/>
  <c r="AG14" i="63" s="1"/>
  <c r="AI15" i="72"/>
  <c r="AJ15" i="72" s="1"/>
  <c r="AF16" i="68"/>
  <c r="AG16" i="68" s="1"/>
  <c r="AF17" i="68"/>
  <c r="AG17" i="68" s="1"/>
  <c r="AF15" i="68"/>
  <c r="AG15" i="68" s="1"/>
  <c r="AI15" i="62"/>
  <c r="AJ15" i="62" s="1"/>
  <c r="AF17" i="63"/>
  <c r="AG17" i="63" s="1"/>
  <c r="AI17" i="62"/>
  <c r="AJ17" i="62" s="1"/>
  <c r="AI16" i="62"/>
  <c r="AJ16" i="62" s="1"/>
  <c r="AF17" i="66"/>
  <c r="AG17" i="66" s="1"/>
  <c r="AF16" i="66"/>
  <c r="AG16" i="66" s="1"/>
  <c r="BZ6" i="63"/>
  <c r="BZ5" i="63"/>
  <c r="BZ8" i="63"/>
  <c r="BZ7" i="63"/>
  <c r="BN7" i="66"/>
  <c r="BN5" i="66"/>
  <c r="BN6" i="66"/>
  <c r="BN8" i="66"/>
  <c r="BZ7" i="66"/>
  <c r="BZ6" i="66"/>
  <c r="BZ8" i="66"/>
  <c r="BZ5" i="66"/>
  <c r="BN6" i="63"/>
  <c r="BN7" i="63"/>
  <c r="AF15" i="63"/>
  <c r="AG15" i="63" s="1"/>
  <c r="AF16" i="63"/>
  <c r="AG16" i="63" s="1"/>
  <c r="BN8" i="63"/>
  <c r="BN5" i="63"/>
  <c r="AI16" i="64"/>
  <c r="AJ16" i="64" s="1"/>
  <c r="BN5" i="67"/>
  <c r="BN6" i="67"/>
  <c r="BN7" i="67"/>
  <c r="BZ7" i="67"/>
  <c r="BZ6" i="67"/>
  <c r="BZ5" i="67"/>
  <c r="AI15" i="64"/>
  <c r="AJ15" i="64" s="1"/>
  <c r="AI17" i="64"/>
  <c r="AJ17" i="64" s="1"/>
  <c r="BN7" i="62"/>
  <c r="BN6" i="62"/>
  <c r="BN8" i="62"/>
  <c r="BN5" i="62"/>
  <c r="BZ6" i="62"/>
  <c r="BZ7" i="62"/>
  <c r="BZ5" i="62"/>
  <c r="BZ8" i="62"/>
  <c r="AI14" i="70"/>
  <c r="AJ14" i="70" s="1"/>
  <c r="AI15" i="70"/>
  <c r="AJ15" i="70" s="1"/>
  <c r="AI16" i="70"/>
  <c r="AJ16" i="70" s="1"/>
  <c r="AI17" i="72"/>
  <c r="AJ17" i="72" s="1"/>
  <c r="AL14" i="64"/>
  <c r="AM14" i="64" s="1"/>
  <c r="AU5" i="64" s="1" a="1"/>
  <c r="AI14" i="72"/>
  <c r="AJ14" i="72" s="1"/>
  <c r="AI17" i="70"/>
  <c r="AJ17" i="70" s="1"/>
  <c r="AI16" i="72"/>
  <c r="AJ16" i="72" s="1"/>
  <c r="AI14" i="66" l="1"/>
  <c r="AJ14" i="66" s="1"/>
  <c r="AI17" i="65"/>
  <c r="AJ17" i="65" s="1"/>
  <c r="AF14" i="61"/>
  <c r="AG14" i="61" s="1"/>
  <c r="AF15" i="61"/>
  <c r="AG15" i="61" s="1"/>
  <c r="AF16" i="61"/>
  <c r="AG16" i="61" s="1"/>
  <c r="AI16" i="65"/>
  <c r="AJ16" i="65" s="1"/>
  <c r="AI15" i="65"/>
  <c r="AJ15" i="65" s="1"/>
  <c r="AF17" i="61"/>
  <c r="AG17" i="61" s="1"/>
  <c r="AL14" i="65"/>
  <c r="AM14" i="65" s="1"/>
  <c r="AU5" i="65" s="1" a="1"/>
  <c r="AL17" i="64"/>
  <c r="AM17" i="64" s="1"/>
  <c r="AL15" i="64"/>
  <c r="AM15" i="64" s="1"/>
  <c r="AL14" i="62"/>
  <c r="AM14" i="62" s="1"/>
  <c r="AU5" i="62" s="1" a="1"/>
  <c r="BN8" i="61"/>
  <c r="BN7" i="61"/>
  <c r="BN6" i="61"/>
  <c r="BZ6" i="61"/>
  <c r="BN5" i="61"/>
  <c r="BZ8" i="61"/>
  <c r="BZ5" i="61"/>
  <c r="BZ7" i="61"/>
  <c r="AI16" i="67"/>
  <c r="AJ16" i="67" s="1"/>
  <c r="AI14" i="67"/>
  <c r="AJ14" i="67" s="1"/>
  <c r="AI17" i="67"/>
  <c r="AJ17" i="67" s="1"/>
  <c r="AI15" i="66"/>
  <c r="AJ15" i="66" s="1"/>
  <c r="BN8" i="69"/>
  <c r="BN5" i="69"/>
  <c r="BN7" i="69"/>
  <c r="BN6" i="69"/>
  <c r="BZ5" i="69"/>
  <c r="BZ6" i="69"/>
  <c r="BZ8" i="69"/>
  <c r="AI15" i="71"/>
  <c r="AJ15" i="71" s="1"/>
  <c r="AI14" i="68"/>
  <c r="AJ14" i="68" s="1"/>
  <c r="BZ7" i="69"/>
  <c r="AL15" i="69"/>
  <c r="AM15" i="69" s="1"/>
  <c r="AI14" i="63"/>
  <c r="AJ14" i="63" s="1"/>
  <c r="AI14" i="71"/>
  <c r="AJ14" i="71" s="1"/>
  <c r="AI16" i="71"/>
  <c r="AJ16" i="71" s="1"/>
  <c r="AI17" i="71"/>
  <c r="AJ17" i="71" s="1"/>
  <c r="AL17" i="69"/>
  <c r="AM17" i="69" s="1"/>
  <c r="AL16" i="69"/>
  <c r="AM16" i="69" s="1"/>
  <c r="AL14" i="69"/>
  <c r="AM14" i="69" s="1"/>
  <c r="AU5" i="69" s="1" a="1"/>
  <c r="AI16" i="68"/>
  <c r="AJ16" i="68" s="1"/>
  <c r="AL15" i="72"/>
  <c r="AM15" i="72" s="1"/>
  <c r="AI15" i="68"/>
  <c r="AJ15" i="68" s="1"/>
  <c r="AI17" i="63"/>
  <c r="AJ17" i="63" s="1"/>
  <c r="AL15" i="62"/>
  <c r="AM15" i="62" s="1"/>
  <c r="AL17" i="62"/>
  <c r="AM17" i="62" s="1"/>
  <c r="AI17" i="68"/>
  <c r="AJ17" i="68" s="1"/>
  <c r="AL16" i="62"/>
  <c r="AM16" i="62" s="1"/>
  <c r="AI17" i="66"/>
  <c r="AJ17" i="66" s="1"/>
  <c r="AI15" i="63"/>
  <c r="AJ15" i="63" s="1"/>
  <c r="AI16" i="66"/>
  <c r="AJ16" i="66" s="1"/>
  <c r="AI16" i="63"/>
  <c r="AJ16" i="63" s="1"/>
  <c r="AL16" i="64"/>
  <c r="AM16" i="64" s="1"/>
  <c r="AL16" i="72"/>
  <c r="AM16" i="72" s="1"/>
  <c r="AO14" i="64"/>
  <c r="AP14" i="64" s="1"/>
  <c r="AL17" i="70"/>
  <c r="AM17" i="70" s="1"/>
  <c r="AL14" i="70"/>
  <c r="AM14" i="70" s="1"/>
  <c r="AU5" i="70" s="1" a="1"/>
  <c r="AL14" i="72"/>
  <c r="AM14" i="72" s="1"/>
  <c r="AU5" i="72" s="1" a="1"/>
  <c r="AL16" i="70"/>
  <c r="AM16" i="70" s="1"/>
  <c r="AL17" i="72"/>
  <c r="AM17" i="72" s="1"/>
  <c r="AL15" i="70"/>
  <c r="AM15" i="70" s="1"/>
  <c r="AL15" i="67" l="1"/>
  <c r="AM15" i="67" s="1"/>
  <c r="AL14" i="66"/>
  <c r="AM14" i="66" s="1"/>
  <c r="AU5" i="66" s="1" a="1"/>
  <c r="AI14" i="61"/>
  <c r="AJ14" i="61" s="1"/>
  <c r="AL14" i="61" s="1"/>
  <c r="AM14" i="61" s="1"/>
  <c r="AL15" i="65"/>
  <c r="AM15" i="65" s="1"/>
  <c r="AL17" i="65"/>
  <c r="AM17" i="65" s="1"/>
  <c r="AI15" i="61"/>
  <c r="AJ15" i="61" s="1"/>
  <c r="AI16" i="61"/>
  <c r="AJ16" i="61" s="1"/>
  <c r="AI17" i="61"/>
  <c r="AJ17" i="61" s="1"/>
  <c r="AL16" i="65"/>
  <c r="AM16" i="65" s="1"/>
  <c r="AO14" i="65"/>
  <c r="AP14" i="65" s="1"/>
  <c r="AO17" i="64"/>
  <c r="AP17" i="64" s="1"/>
  <c r="AO15" i="64"/>
  <c r="AP15" i="64" s="1"/>
  <c r="AL15" i="71"/>
  <c r="AM15" i="71" s="1"/>
  <c r="AO15" i="71" s="1"/>
  <c r="AP15" i="71" s="1"/>
  <c r="AO14" i="62"/>
  <c r="AP14" i="62" s="1"/>
  <c r="AL14" i="67"/>
  <c r="AM14" i="67" s="1"/>
  <c r="AL17" i="67"/>
  <c r="AM17" i="67" s="1"/>
  <c r="AO17" i="67" s="1"/>
  <c r="AP17" i="67" s="1"/>
  <c r="AL16" i="67"/>
  <c r="AM16" i="67" s="1"/>
  <c r="AL15" i="66"/>
  <c r="AM15" i="66" s="1"/>
  <c r="AL14" i="68"/>
  <c r="AM14" i="68" s="1"/>
  <c r="AU5" i="68" s="1" a="1"/>
  <c r="AO14" i="69"/>
  <c r="AP14" i="69" s="1"/>
  <c r="AO16" i="69"/>
  <c r="AP16" i="69" s="1"/>
  <c r="AL17" i="71"/>
  <c r="AM17" i="71" s="1"/>
  <c r="AO17" i="71" s="1"/>
  <c r="AP17" i="71" s="1"/>
  <c r="AL16" i="71"/>
  <c r="AM16" i="71" s="1"/>
  <c r="AO16" i="71" s="1"/>
  <c r="AP16" i="71" s="1"/>
  <c r="AL14" i="71"/>
  <c r="AM14" i="71" s="1"/>
  <c r="AU5" i="71" s="1" a="1"/>
  <c r="AU5" i="69"/>
  <c r="AV14" i="69" s="1"/>
  <c r="AL14" i="63"/>
  <c r="AM14" i="63" s="1"/>
  <c r="AU5" i="63" s="1" a="1"/>
  <c r="AO15" i="69"/>
  <c r="AP15" i="69" s="1"/>
  <c r="AU14" i="69" a="1"/>
  <c r="AU14" i="69" s="1"/>
  <c r="AU6" i="69"/>
  <c r="AV15" i="69" s="1"/>
  <c r="AU8" i="69"/>
  <c r="AV17" i="69" s="1"/>
  <c r="AU7" i="69"/>
  <c r="AV16" i="69" s="1"/>
  <c r="AO17" i="69"/>
  <c r="AP17" i="69" s="1"/>
  <c r="AL16" i="68"/>
  <c r="AM16" i="68" s="1"/>
  <c r="AL15" i="68"/>
  <c r="AM15" i="68" s="1"/>
  <c r="AO15" i="72"/>
  <c r="AP15" i="72" s="1"/>
  <c r="AU14" i="62" a="1"/>
  <c r="AU14" i="62" s="1"/>
  <c r="AU6" i="62"/>
  <c r="AV15" i="62" s="1"/>
  <c r="AO15" i="62"/>
  <c r="AP15" i="62" s="1"/>
  <c r="AL17" i="68"/>
  <c r="AM17" i="68" s="1"/>
  <c r="AU8" i="62"/>
  <c r="AV17" i="62" s="1"/>
  <c r="AO17" i="62"/>
  <c r="AP17" i="62" s="1"/>
  <c r="AU5" i="62"/>
  <c r="AV14" i="62" s="1"/>
  <c r="AL17" i="63"/>
  <c r="AM17" i="63" s="1"/>
  <c r="AL15" i="63"/>
  <c r="AM15" i="63" s="1"/>
  <c r="AU7" i="62"/>
  <c r="AV16" i="62" s="1"/>
  <c r="AO16" i="62"/>
  <c r="AP16" i="62" s="1"/>
  <c r="AU8" i="64"/>
  <c r="AV17" i="64" s="1"/>
  <c r="AO16" i="64"/>
  <c r="AP16" i="64" s="1"/>
  <c r="AU7" i="64"/>
  <c r="AV16" i="64" s="1"/>
  <c r="AL17" i="66"/>
  <c r="AM17" i="66" s="1"/>
  <c r="AL16" i="63"/>
  <c r="AM16" i="63" s="1"/>
  <c r="AL16" i="66"/>
  <c r="AM16" i="66" s="1"/>
  <c r="AU5" i="64"/>
  <c r="AV14" i="64" s="1"/>
  <c r="AU6" i="64"/>
  <c r="AV15" i="64" s="1"/>
  <c r="AU14" i="64" a="1"/>
  <c r="AU14" i="64" s="1"/>
  <c r="AU5" i="67" a="1"/>
  <c r="AU5" i="61" a="1"/>
  <c r="AU8" i="70"/>
  <c r="AV17" i="70" s="1"/>
  <c r="AO17" i="70"/>
  <c r="AP17" i="70" s="1"/>
  <c r="AU6" i="70"/>
  <c r="AV15" i="70" s="1"/>
  <c r="AO15" i="70"/>
  <c r="AP15" i="70" s="1"/>
  <c r="AU8" i="72"/>
  <c r="AV17" i="72" s="1"/>
  <c r="AO17" i="72"/>
  <c r="AP17" i="72" s="1"/>
  <c r="AU5" i="72"/>
  <c r="AV14" i="72" s="1"/>
  <c r="AO14" i="72"/>
  <c r="AP14" i="72" s="1"/>
  <c r="AU14" i="72" a="1"/>
  <c r="AU14" i="72" s="1"/>
  <c r="AU6" i="72"/>
  <c r="AV15" i="72" s="1"/>
  <c r="AR14" i="64"/>
  <c r="AS14" i="64" s="1"/>
  <c r="G14" i="64" s="1"/>
  <c r="F14" i="64" s="1"/>
  <c r="AU5" i="70"/>
  <c r="AV14" i="70" s="1"/>
  <c r="AO14" i="70"/>
  <c r="AP14" i="70" s="1"/>
  <c r="AU14" i="70" a="1"/>
  <c r="AU14" i="70" s="1"/>
  <c r="AU7" i="70"/>
  <c r="AV16" i="70" s="1"/>
  <c r="AO16" i="70"/>
  <c r="AP16" i="70" s="1"/>
  <c r="AU7" i="72"/>
  <c r="AV16" i="72" s="1"/>
  <c r="AO16" i="72"/>
  <c r="AP16" i="72" s="1"/>
  <c r="AO15" i="67" l="1"/>
  <c r="AP15" i="67" s="1"/>
  <c r="AO14" i="66"/>
  <c r="AP14" i="66" s="1"/>
  <c r="AO14" i="61"/>
  <c r="AP14" i="61" s="1"/>
  <c r="AL15" i="61"/>
  <c r="AM15" i="61" s="1"/>
  <c r="AO15" i="61" s="1"/>
  <c r="AP15" i="61" s="1"/>
  <c r="AL17" i="61"/>
  <c r="AM17" i="61" s="1"/>
  <c r="AL16" i="61"/>
  <c r="AM16" i="61" s="1"/>
  <c r="AO17" i="65"/>
  <c r="AP17" i="65" s="1"/>
  <c r="AU5" i="65"/>
  <c r="AV14" i="65" s="1"/>
  <c r="AO15" i="65"/>
  <c r="AP15" i="65" s="1"/>
  <c r="AU8" i="65"/>
  <c r="AV17" i="65" s="1"/>
  <c r="AU6" i="65"/>
  <c r="AV15" i="65" s="1"/>
  <c r="AU7" i="65"/>
  <c r="AV16" i="65" s="1"/>
  <c r="AO16" i="65"/>
  <c r="AP16" i="65" s="1"/>
  <c r="AU14" i="65" a="1"/>
  <c r="AU14" i="65" s="1"/>
  <c r="AR14" i="65"/>
  <c r="AS14" i="65" s="1"/>
  <c r="G14" i="65" s="1"/>
  <c r="F14" i="65" s="1"/>
  <c r="AO14" i="67"/>
  <c r="AP14" i="67" s="1"/>
  <c r="AU7" i="67"/>
  <c r="AV16" i="67" s="1"/>
  <c r="AU8" i="67"/>
  <c r="AV17" i="67" s="1"/>
  <c r="AO16" i="67"/>
  <c r="AP16" i="67" s="1"/>
  <c r="AU14" i="67" a="1"/>
  <c r="AU14" i="67" s="1"/>
  <c r="C15" i="16" s="1"/>
  <c r="E15" i="16" s="1"/>
  <c r="AO15" i="66"/>
  <c r="AP15" i="66" s="1"/>
  <c r="AU6" i="71"/>
  <c r="AV15" i="71" s="1"/>
  <c r="AU8" i="71"/>
  <c r="AV17" i="71" s="1"/>
  <c r="AU7" i="71"/>
  <c r="AV16" i="71" s="1"/>
  <c r="AU5" i="71"/>
  <c r="AV14" i="71" s="1"/>
  <c r="AR14" i="69"/>
  <c r="AS14" i="69" s="1"/>
  <c r="G14" i="69" s="1"/>
  <c r="F14" i="69" s="1"/>
  <c r="AO14" i="68"/>
  <c r="AP14" i="68" s="1"/>
  <c r="AO14" i="71"/>
  <c r="AP14" i="71" s="1"/>
  <c r="AU14" i="71" a="1"/>
  <c r="AU14" i="71" s="1"/>
  <c r="AR17" i="69"/>
  <c r="AS17" i="69" s="1"/>
  <c r="G17" i="69" s="1"/>
  <c r="F17" i="69" s="1"/>
  <c r="Z8" i="33"/>
  <c r="AR15" i="69"/>
  <c r="AS15" i="69" s="1"/>
  <c r="G15" i="69" s="1"/>
  <c r="F15" i="69" s="1"/>
  <c r="AO14" i="63"/>
  <c r="AP14" i="63" s="1"/>
  <c r="C12" i="16"/>
  <c r="E12" i="16" s="1"/>
  <c r="AR16" i="69"/>
  <c r="AS16" i="69" s="1"/>
  <c r="G16" i="69" s="1"/>
  <c r="F16" i="69" s="1"/>
  <c r="AR15" i="64"/>
  <c r="AS15" i="64" s="1"/>
  <c r="G15" i="64" s="1"/>
  <c r="F15" i="64" s="1"/>
  <c r="AR17" i="64"/>
  <c r="AS17" i="64" s="1"/>
  <c r="G17" i="64" s="1"/>
  <c r="F17" i="64" s="1"/>
  <c r="AO15" i="68"/>
  <c r="AP15" i="68" s="1"/>
  <c r="AO16" i="68"/>
  <c r="AP16" i="68" s="1"/>
  <c r="AR14" i="62"/>
  <c r="AS14" i="62" s="1"/>
  <c r="G14" i="62" s="1"/>
  <c r="F14" i="62" s="1"/>
  <c r="AR15" i="62"/>
  <c r="AS15" i="62" s="1"/>
  <c r="G15" i="62" s="1"/>
  <c r="F15" i="62" s="1"/>
  <c r="AU7" i="66"/>
  <c r="AV16" i="66" s="1"/>
  <c r="AU8" i="68"/>
  <c r="AV17" i="68" s="1"/>
  <c r="AU5" i="68"/>
  <c r="AV14" i="68" s="1"/>
  <c r="AU5" i="66"/>
  <c r="AV14" i="66" s="1"/>
  <c r="AO16" i="66"/>
  <c r="AP16" i="66" s="1"/>
  <c r="AO17" i="68"/>
  <c r="AP17" i="68" s="1"/>
  <c r="AU14" i="68" a="1"/>
  <c r="AU14" i="68" s="1"/>
  <c r="AU6" i="68"/>
  <c r="AV15" i="68" s="1"/>
  <c r="E8" i="33"/>
  <c r="C5" i="16"/>
  <c r="AO17" i="63"/>
  <c r="AP17" i="63" s="1"/>
  <c r="AU7" i="68"/>
  <c r="AV16" i="68" s="1"/>
  <c r="AR16" i="62"/>
  <c r="AS16" i="62" s="1"/>
  <c r="G16" i="62" s="1"/>
  <c r="F16" i="62" s="1"/>
  <c r="AR17" i="62"/>
  <c r="AS17" i="62" s="1"/>
  <c r="G17" i="62" s="1"/>
  <c r="F17" i="62" s="1"/>
  <c r="AO16" i="63"/>
  <c r="AP16" i="63" s="1"/>
  <c r="AU5" i="63"/>
  <c r="AV14" i="63" s="1"/>
  <c r="AU14" i="63" a="1"/>
  <c r="AU14" i="63" s="1"/>
  <c r="AR16" i="64"/>
  <c r="AS16" i="64" s="1"/>
  <c r="G16" i="64" s="1"/>
  <c r="F16" i="64" s="1"/>
  <c r="AO15" i="63"/>
  <c r="AP15" i="63" s="1"/>
  <c r="AU7" i="63"/>
  <c r="AV16" i="63" s="1"/>
  <c r="AU6" i="66"/>
  <c r="AV15" i="66" s="1"/>
  <c r="AU6" i="63"/>
  <c r="AV15" i="63" s="1"/>
  <c r="AU8" i="66"/>
  <c r="AV17" i="66" s="1"/>
  <c r="AO17" i="66"/>
  <c r="AP17" i="66" s="1"/>
  <c r="AU8" i="63"/>
  <c r="AV17" i="63" s="1"/>
  <c r="AU14" i="66" a="1"/>
  <c r="AU14" i="66" s="1"/>
  <c r="C10" i="16"/>
  <c r="E10" i="16" s="1"/>
  <c r="T8" i="33"/>
  <c r="AU5" i="67"/>
  <c r="AV14" i="67" s="1"/>
  <c r="AU6" i="67"/>
  <c r="AV15" i="67" s="1"/>
  <c r="AY23" i="71"/>
  <c r="AR17" i="72"/>
  <c r="AS17" i="72" s="1"/>
  <c r="G17" i="72" s="1"/>
  <c r="F17" i="72" s="1"/>
  <c r="AR15" i="70"/>
  <c r="AS15" i="70" s="1"/>
  <c r="G15" i="70" s="1"/>
  <c r="F15" i="70" s="1"/>
  <c r="AR17" i="70"/>
  <c r="AS17" i="70" s="1"/>
  <c r="G17" i="70" s="1"/>
  <c r="F17" i="70" s="1"/>
  <c r="AR14" i="72"/>
  <c r="AS14" i="72" s="1"/>
  <c r="G14" i="72" s="1"/>
  <c r="F14" i="72" s="1"/>
  <c r="AR15" i="72"/>
  <c r="AS15" i="72" s="1"/>
  <c r="G15" i="72" s="1"/>
  <c r="F15" i="72" s="1"/>
  <c r="AR14" i="70"/>
  <c r="AS14" i="70" s="1"/>
  <c r="G14" i="70" s="1"/>
  <c r="F14" i="70" s="1"/>
  <c r="C7" i="16"/>
  <c r="E7" i="16" s="1"/>
  <c r="K8" i="33"/>
  <c r="AR16" i="70"/>
  <c r="AS16" i="70" s="1"/>
  <c r="G16" i="70" s="1"/>
  <c r="F16" i="70" s="1"/>
  <c r="AR16" i="72"/>
  <c r="AS16" i="72" s="1"/>
  <c r="G16" i="72" s="1"/>
  <c r="F16" i="72" s="1"/>
  <c r="N8" i="33"/>
  <c r="C8" i="16"/>
  <c r="E8" i="16" s="1"/>
  <c r="AR14" i="66" l="1"/>
  <c r="AS14" i="66" s="1"/>
  <c r="G14" i="66" s="1"/>
  <c r="F14" i="66" s="1"/>
  <c r="AU5" i="61"/>
  <c r="AV14" i="61" s="1"/>
  <c r="AO17" i="61"/>
  <c r="AP17" i="61" s="1"/>
  <c r="AR14" i="61" s="1"/>
  <c r="AS14" i="61" s="1"/>
  <c r="G14" i="61" s="1"/>
  <c r="F14" i="61" s="1"/>
  <c r="AU8" i="61"/>
  <c r="AV17" i="61" s="1"/>
  <c r="AU7" i="61"/>
  <c r="AV16" i="61" s="1"/>
  <c r="AU6" i="61"/>
  <c r="AV15" i="61" s="1"/>
  <c r="AO16" i="61"/>
  <c r="AP16" i="61" s="1"/>
  <c r="AU14" i="61" a="1"/>
  <c r="AU14" i="61" s="1"/>
  <c r="C4" i="16" s="1"/>
  <c r="E4" i="16" s="1"/>
  <c r="AR16" i="65"/>
  <c r="AS16" i="65" s="1"/>
  <c r="G16" i="65" s="1"/>
  <c r="F16" i="65" s="1"/>
  <c r="AR17" i="65"/>
  <c r="AS17" i="65" s="1"/>
  <c r="G17" i="65" s="1"/>
  <c r="F17" i="65" s="1"/>
  <c r="AR15" i="65"/>
  <c r="AS15" i="65" s="1"/>
  <c r="G15" i="65" s="1"/>
  <c r="F15" i="65" s="1"/>
  <c r="AR17" i="67"/>
  <c r="AS17" i="67" s="1"/>
  <c r="G17" i="67" s="1"/>
  <c r="F17" i="67" s="1"/>
  <c r="W8" i="33"/>
  <c r="C11" i="16"/>
  <c r="E11" i="16" s="1"/>
  <c r="AR14" i="67"/>
  <c r="AS14" i="67" s="1"/>
  <c r="G14" i="67" s="1"/>
  <c r="F14" i="67" s="1"/>
  <c r="AR15" i="67"/>
  <c r="AS15" i="67" s="1"/>
  <c r="G15" i="67" s="1"/>
  <c r="F15" i="67" s="1"/>
  <c r="AR16" i="67"/>
  <c r="AS16" i="67" s="1"/>
  <c r="G16" i="67" s="1"/>
  <c r="F16" i="67" s="1"/>
  <c r="AI8" i="33"/>
  <c r="F15" i="16"/>
  <c r="AY16" i="67"/>
  <c r="AY24" i="67"/>
  <c r="AR15" i="66"/>
  <c r="AS15" i="66" s="1"/>
  <c r="G15" i="66" s="1"/>
  <c r="F15" i="66" s="1"/>
  <c r="AR14" i="71"/>
  <c r="AS14" i="71" s="1"/>
  <c r="G14" i="71" s="1"/>
  <c r="F14" i="71" s="1"/>
  <c r="AR15" i="71"/>
  <c r="AS15" i="71" s="1"/>
  <c r="G15" i="71" s="1"/>
  <c r="F15" i="71" s="1"/>
  <c r="AR17" i="71"/>
  <c r="AS17" i="71" s="1"/>
  <c r="G17" i="71" s="1"/>
  <c r="F17" i="71" s="1"/>
  <c r="Q8" i="33"/>
  <c r="C9" i="16"/>
  <c r="E9" i="16" s="1"/>
  <c r="F9" i="16" s="1"/>
  <c r="AR16" i="71"/>
  <c r="AS16" i="71" s="1"/>
  <c r="G16" i="71" s="1"/>
  <c r="F16" i="71" s="1"/>
  <c r="E16" i="69"/>
  <c r="E14" i="69"/>
  <c r="E15" i="69"/>
  <c r="E17" i="69"/>
  <c r="AY17" i="69" s="1"/>
  <c r="AR14" i="68"/>
  <c r="AS14" i="68" s="1"/>
  <c r="G14" i="68" s="1"/>
  <c r="F14" i="68" s="1"/>
  <c r="AR14" i="63"/>
  <c r="AS14" i="63" s="1"/>
  <c r="G14" i="63" s="1"/>
  <c r="F14" i="63" s="1"/>
  <c r="F12" i="16"/>
  <c r="AR15" i="68"/>
  <c r="AS15" i="68" s="1"/>
  <c r="G15" i="68" s="1"/>
  <c r="F15" i="68" s="1"/>
  <c r="AR16" i="68"/>
  <c r="AS16" i="68" s="1"/>
  <c r="G16" i="68" s="1"/>
  <c r="F16" i="68" s="1"/>
  <c r="C14" i="16"/>
  <c r="E14" i="16" s="1"/>
  <c r="AF8" i="33"/>
  <c r="AR17" i="68"/>
  <c r="AS17" i="68" s="1"/>
  <c r="G17" i="68" s="1"/>
  <c r="F17" i="68" s="1"/>
  <c r="E17" i="62"/>
  <c r="E14" i="62"/>
  <c r="AY22" i="62" s="1"/>
  <c r="E16" i="62"/>
  <c r="E15" i="62"/>
  <c r="E16" i="64"/>
  <c r="E14" i="64"/>
  <c r="AY22" i="64" s="1"/>
  <c r="AR16" i="66"/>
  <c r="AS16" i="66" s="1"/>
  <c r="G16" i="66" s="1"/>
  <c r="F16" i="66" s="1"/>
  <c r="E5" i="16"/>
  <c r="AR17" i="63"/>
  <c r="AS17" i="63" s="1"/>
  <c r="G17" i="63" s="1"/>
  <c r="F17" i="63" s="1"/>
  <c r="E17" i="64"/>
  <c r="H8" i="33"/>
  <c r="C6" i="16"/>
  <c r="E6" i="16" s="1"/>
  <c r="AR15" i="63"/>
  <c r="AS15" i="63" s="1"/>
  <c r="G15" i="63" s="1"/>
  <c r="F15" i="63" s="1"/>
  <c r="AR16" i="63"/>
  <c r="AS16" i="63" s="1"/>
  <c r="G16" i="63" s="1"/>
  <c r="F16" i="63" s="1"/>
  <c r="E15" i="64"/>
  <c r="AR17" i="66"/>
  <c r="AS17" i="66" s="1"/>
  <c r="G17" i="66" s="1"/>
  <c r="F17" i="66" s="1"/>
  <c r="C13" i="16"/>
  <c r="E13" i="16" s="1"/>
  <c r="AC8" i="33"/>
  <c r="F10" i="16"/>
  <c r="AY17" i="67"/>
  <c r="AY22" i="67"/>
  <c r="AY25" i="62"/>
  <c r="AY24" i="64"/>
  <c r="AY24" i="71"/>
  <c r="AY25" i="65"/>
  <c r="AY23" i="64"/>
  <c r="E16" i="70"/>
  <c r="E14" i="70"/>
  <c r="AY22" i="70" s="1"/>
  <c r="E15" i="70"/>
  <c r="E17" i="70"/>
  <c r="AY14" i="62"/>
  <c r="AY14" i="69"/>
  <c r="E16" i="72"/>
  <c r="E14" i="72"/>
  <c r="AY22" i="72" s="1"/>
  <c r="E17" i="72"/>
  <c r="E15" i="72"/>
  <c r="F7" i="16"/>
  <c r="H8" i="16"/>
  <c r="F8" i="16"/>
  <c r="AR17" i="61" l="1"/>
  <c r="AS17" i="61" s="1"/>
  <c r="G17" i="61" s="1"/>
  <c r="F17" i="61" s="1"/>
  <c r="F11" i="16"/>
  <c r="AR16" i="61"/>
  <c r="AS16" i="61" s="1"/>
  <c r="G16" i="61" s="1"/>
  <c r="F16" i="61" s="1"/>
  <c r="AR15" i="61"/>
  <c r="AS15" i="61" s="1"/>
  <c r="G15" i="61" s="1"/>
  <c r="F15" i="61" s="1"/>
  <c r="B8" i="33"/>
  <c r="F4" i="16"/>
  <c r="AY16" i="69"/>
  <c r="AY24" i="69"/>
  <c r="AY15" i="69"/>
  <c r="AY23" i="69"/>
  <c r="E15" i="65"/>
  <c r="E14" i="65"/>
  <c r="E16" i="65"/>
  <c r="E17" i="65"/>
  <c r="AY14" i="65"/>
  <c r="AY23" i="65"/>
  <c r="AY16" i="65"/>
  <c r="AY24" i="65"/>
  <c r="AY25" i="64"/>
  <c r="AY16" i="70"/>
  <c r="AY24" i="70"/>
  <c r="AY15" i="70"/>
  <c r="AY23" i="70"/>
  <c r="E14" i="67"/>
  <c r="E17" i="67"/>
  <c r="E16" i="67"/>
  <c r="E15" i="67"/>
  <c r="AY15" i="67" s="1"/>
  <c r="AY23" i="62"/>
  <c r="AY24" i="62"/>
  <c r="AY25" i="67"/>
  <c r="E17" i="71"/>
  <c r="E15" i="71"/>
  <c r="AY15" i="71" s="1"/>
  <c r="E14" i="71"/>
  <c r="E16" i="71"/>
  <c r="AY16" i="71" s="1"/>
  <c r="D23" i="69"/>
  <c r="D24" i="69"/>
  <c r="D25" i="69"/>
  <c r="D22" i="69"/>
  <c r="D70" i="73" s="1" a="1"/>
  <c r="AY17" i="65"/>
  <c r="D24" i="64"/>
  <c r="D23" i="64"/>
  <c r="D22" i="64"/>
  <c r="D54" i="73" s="1" a="1"/>
  <c r="D25" i="64"/>
  <c r="F14" i="16"/>
  <c r="E17" i="68"/>
  <c r="E15" i="68"/>
  <c r="E14" i="68"/>
  <c r="AY22" i="68" s="1"/>
  <c r="E16" i="68"/>
  <c r="AY17" i="62"/>
  <c r="AY17" i="64"/>
  <c r="AY16" i="64"/>
  <c r="AY15" i="62"/>
  <c r="AY16" i="62"/>
  <c r="D23" i="62"/>
  <c r="D24" i="62"/>
  <c r="D25" i="62"/>
  <c r="D22" i="62"/>
  <c r="D14" i="73" s="1" a="1"/>
  <c r="E17" i="63"/>
  <c r="E16" i="63"/>
  <c r="F5" i="16"/>
  <c r="AY14" i="64"/>
  <c r="F6" i="16"/>
  <c r="E14" i="63"/>
  <c r="AY22" i="63" s="1"/>
  <c r="AY15" i="64"/>
  <c r="E15" i="63"/>
  <c r="AY16" i="63"/>
  <c r="E16" i="66"/>
  <c r="AY16" i="66" s="1"/>
  <c r="E14" i="66"/>
  <c r="AY14" i="66" s="1"/>
  <c r="E17" i="66"/>
  <c r="E15" i="66"/>
  <c r="F13" i="16"/>
  <c r="D4" i="16"/>
  <c r="AY25" i="68"/>
  <c r="AY17" i="70"/>
  <c r="AY25" i="70"/>
  <c r="AY24" i="61"/>
  <c r="AY16" i="72"/>
  <c r="AY24" i="72"/>
  <c r="AY17" i="72"/>
  <c r="AY25" i="72"/>
  <c r="AY22" i="71"/>
  <c r="AY17" i="63"/>
  <c r="AY23" i="63"/>
  <c r="AY15" i="72"/>
  <c r="AY23" i="72"/>
  <c r="AY23" i="61"/>
  <c r="AY14" i="61"/>
  <c r="D22" i="70"/>
  <c r="D30" i="73" s="1" a="1"/>
  <c r="D24" i="70"/>
  <c r="D23" i="70"/>
  <c r="D25" i="70"/>
  <c r="AY14" i="70"/>
  <c r="D22" i="72"/>
  <c r="D38" i="73" s="1" a="1"/>
  <c r="D24" i="72"/>
  <c r="D23" i="72"/>
  <c r="D25" i="72"/>
  <c r="AY14" i="72"/>
  <c r="AY17" i="66" l="1"/>
  <c r="AY25" i="66"/>
  <c r="AY15" i="66"/>
  <c r="AY23" i="66"/>
  <c r="BO8" i="69"/>
  <c r="BO6" i="69"/>
  <c r="BO7" i="69"/>
  <c r="CA5" i="69"/>
  <c r="CA6" i="69"/>
  <c r="BA5" i="69"/>
  <c r="CA7" i="69"/>
  <c r="BO5" i="69"/>
  <c r="E15" i="61"/>
  <c r="E16" i="61"/>
  <c r="E17" i="61"/>
  <c r="E14" i="61"/>
  <c r="AY22" i="61" s="1"/>
  <c r="G4" i="16"/>
  <c r="BA6" i="69"/>
  <c r="BA7" i="69"/>
  <c r="CA8" i="69"/>
  <c r="BA8" i="69"/>
  <c r="BB8" i="69"/>
  <c r="BB5" i="69"/>
  <c r="BB6" i="69"/>
  <c r="BB7" i="69"/>
  <c r="D24" i="65"/>
  <c r="D22" i="65"/>
  <c r="D62" i="73" s="1" a="1"/>
  <c r="AY15" i="65"/>
  <c r="D23" i="65"/>
  <c r="D25" i="65"/>
  <c r="BB5" i="65"/>
  <c r="BB6" i="65"/>
  <c r="BB8" i="65"/>
  <c r="BB7" i="65"/>
  <c r="BB8" i="64"/>
  <c r="BB5" i="64"/>
  <c r="BB7" i="64"/>
  <c r="BB6" i="64"/>
  <c r="AY25" i="71"/>
  <c r="BB5" i="70"/>
  <c r="AY14" i="67"/>
  <c r="BO6" i="67" s="1"/>
  <c r="D23" i="67"/>
  <c r="D24" i="67"/>
  <c r="D22" i="67"/>
  <c r="D94" i="73" s="1" a="1"/>
  <c r="D25" i="67"/>
  <c r="BB7" i="62"/>
  <c r="BB6" i="62"/>
  <c r="BB8" i="62"/>
  <c r="BB5" i="62"/>
  <c r="BB8" i="67"/>
  <c r="BB7" i="67"/>
  <c r="AY25" i="61"/>
  <c r="AY24" i="68"/>
  <c r="BB5" i="67"/>
  <c r="BB6" i="67"/>
  <c r="AY15" i="68"/>
  <c r="AY23" i="68"/>
  <c r="AY17" i="71"/>
  <c r="D25" i="68"/>
  <c r="D23" i="68"/>
  <c r="D24" i="68"/>
  <c r="D22" i="68"/>
  <c r="D86" i="73" s="1" a="1"/>
  <c r="D22" i="71"/>
  <c r="D46" i="73" s="1" a="1"/>
  <c r="D25" i="71"/>
  <c r="AY14" i="71"/>
  <c r="D22" i="66"/>
  <c r="D78" i="73" s="1" a="1"/>
  <c r="D24" i="66"/>
  <c r="D25" i="66"/>
  <c r="D23" i="66"/>
  <c r="D24" i="71"/>
  <c r="D23" i="71"/>
  <c r="D70" i="73"/>
  <c r="G22" i="69"/>
  <c r="I70" i="73" s="1" a="1"/>
  <c r="N22" i="69"/>
  <c r="E22" i="69"/>
  <c r="E70" i="73" s="1" a="1"/>
  <c r="Z3" i="33"/>
  <c r="H21" i="69" a="1"/>
  <c r="M22" i="69" a="1"/>
  <c r="F22" i="69"/>
  <c r="G70" i="73" s="1" a="1"/>
  <c r="D73" i="73"/>
  <c r="G25" i="69"/>
  <c r="E25" i="69"/>
  <c r="Z6" i="33"/>
  <c r="F25" i="69"/>
  <c r="N25" i="69"/>
  <c r="G24" i="69"/>
  <c r="N24" i="69"/>
  <c r="Z5" i="33"/>
  <c r="D72" i="73"/>
  <c r="C12" i="45"/>
  <c r="E24" i="69"/>
  <c r="F24" i="69"/>
  <c r="G23" i="69"/>
  <c r="D71" i="73"/>
  <c r="F23" i="69"/>
  <c r="Z4" i="33"/>
  <c r="N23" i="69"/>
  <c r="E23" i="69"/>
  <c r="F24" i="64"/>
  <c r="G24" i="64"/>
  <c r="N24" i="64"/>
  <c r="C10" i="45"/>
  <c r="E24" i="64"/>
  <c r="T5" i="33"/>
  <c r="D56" i="73"/>
  <c r="F25" i="64"/>
  <c r="N25" i="64"/>
  <c r="D57" i="73"/>
  <c r="E25" i="64"/>
  <c r="T6" i="33"/>
  <c r="G25" i="64"/>
  <c r="G22" i="64"/>
  <c r="I54" i="73" s="1" a="1"/>
  <c r="BA8" i="62"/>
  <c r="BO8" i="62"/>
  <c r="CA8" i="62"/>
  <c r="BA7" i="62"/>
  <c r="BO6" i="62"/>
  <c r="BO5" i="62"/>
  <c r="AY14" i="68"/>
  <c r="D54" i="73"/>
  <c r="E22" i="64"/>
  <c r="E54" i="73" s="1" a="1"/>
  <c r="T3" i="33"/>
  <c r="H21" i="64" a="1"/>
  <c r="F22" i="64"/>
  <c r="G54" i="73" s="1" a="1"/>
  <c r="M22" i="64" a="1"/>
  <c r="N22" i="64"/>
  <c r="T4" i="33"/>
  <c r="G23" i="64"/>
  <c r="N23" i="64"/>
  <c r="F23" i="64"/>
  <c r="E23" i="64"/>
  <c r="D55" i="73"/>
  <c r="AY16" i="68"/>
  <c r="G7" i="16"/>
  <c r="N22" i="62"/>
  <c r="E22" i="62"/>
  <c r="E14" i="73" s="1" a="1"/>
  <c r="CA6" i="62"/>
  <c r="BA6" i="62"/>
  <c r="BA5" i="62"/>
  <c r="G6" i="16"/>
  <c r="G8" i="16"/>
  <c r="G5" i="16"/>
  <c r="H21" i="62" a="1"/>
  <c r="G22" i="62"/>
  <c r="I14" i="73" s="1" a="1"/>
  <c r="E3" i="33"/>
  <c r="CA5" i="62"/>
  <c r="BO7" i="62"/>
  <c r="CA7" i="62"/>
  <c r="F24" i="62"/>
  <c r="G24" i="62"/>
  <c r="D16" i="73"/>
  <c r="C5" i="45"/>
  <c r="E5" i="33"/>
  <c r="E24" i="62"/>
  <c r="AY24" i="63"/>
  <c r="AY17" i="68"/>
  <c r="N24" i="62"/>
  <c r="E6" i="33"/>
  <c r="D17" i="73"/>
  <c r="G25" i="62"/>
  <c r="E25" i="62"/>
  <c r="F25" i="62"/>
  <c r="N25" i="62"/>
  <c r="N23" i="62"/>
  <c r="F23" i="62"/>
  <c r="E23" i="62"/>
  <c r="D15" i="73"/>
  <c r="G23" i="62"/>
  <c r="E4" i="33"/>
  <c r="BA7" i="64"/>
  <c r="BA6" i="64"/>
  <c r="BA8" i="64"/>
  <c r="BO6" i="64"/>
  <c r="BO5" i="64"/>
  <c r="BA5" i="64"/>
  <c r="BO7" i="64"/>
  <c r="CA7" i="64"/>
  <c r="CA5" i="64"/>
  <c r="D22" i="63"/>
  <c r="D22" i="73" s="1" a="1"/>
  <c r="AY14" i="63"/>
  <c r="AY25" i="63"/>
  <c r="AY15" i="63"/>
  <c r="G10" i="16"/>
  <c r="H10" i="16" s="1"/>
  <c r="G11" i="16"/>
  <c r="G9" i="16"/>
  <c r="G12" i="16"/>
  <c r="D14" i="73"/>
  <c r="F22" i="62"/>
  <c r="G14" i="73" s="1" a="1"/>
  <c r="M22" i="62" a="1"/>
  <c r="D24" i="63"/>
  <c r="D25" i="63"/>
  <c r="D23" i="63"/>
  <c r="BO8" i="64"/>
  <c r="CA6" i="64"/>
  <c r="CA8" i="64"/>
  <c r="AY16" i="61"/>
  <c r="AY17" i="61"/>
  <c r="AY15" i="61"/>
  <c r="G15" i="16"/>
  <c r="G14" i="16"/>
  <c r="G13" i="16"/>
  <c r="BB5" i="72"/>
  <c r="BB7" i="70"/>
  <c r="BB8" i="70"/>
  <c r="BB6" i="70"/>
  <c r="BB7" i="72"/>
  <c r="BB6" i="72"/>
  <c r="H5" i="16"/>
  <c r="BB8" i="72"/>
  <c r="H4" i="16"/>
  <c r="H14" i="16"/>
  <c r="H7" i="16"/>
  <c r="H9" i="16"/>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G30" i="73" s="1" a="1"/>
  <c r="K3" i="33"/>
  <c r="D30" i="73"/>
  <c r="H21" i="70" a="1"/>
  <c r="E22" i="70"/>
  <c r="E30" i="73" s="1" a="1"/>
  <c r="G22" i="70"/>
  <c r="I30" i="73" s="1" a="1"/>
  <c r="N6" i="33"/>
  <c r="E25" i="72"/>
  <c r="G25" i="72"/>
  <c r="D41" i="73"/>
  <c r="F25" i="72"/>
  <c r="N25" i="72"/>
  <c r="E23" i="72"/>
  <c r="F23" i="72"/>
  <c r="N23" i="72"/>
  <c r="G23" i="72"/>
  <c r="N4" i="33"/>
  <c r="D39" i="73"/>
  <c r="E22" i="72"/>
  <c r="E38" i="73" s="1" a="1"/>
  <c r="G22" i="72"/>
  <c r="I38" i="73" s="1" a="1"/>
  <c r="D38" i="73"/>
  <c r="M22" i="72" a="1"/>
  <c r="H21" i="72" a="1"/>
  <c r="N3" i="33"/>
  <c r="F22" i="72"/>
  <c r="G38" i="73" s="1" a="1"/>
  <c r="N22" i="72"/>
  <c r="BA5" i="72"/>
  <c r="BO6" i="72"/>
  <c r="BO8" i="72"/>
  <c r="BA8" i="72"/>
  <c r="BA7" i="72"/>
  <c r="BO5" i="72"/>
  <c r="CA6" i="72"/>
  <c r="CA8" i="72"/>
  <c r="BA6" i="72"/>
  <c r="BO7" i="72"/>
  <c r="CA7" i="72"/>
  <c r="CA5" i="72"/>
  <c r="C8" i="45"/>
  <c r="N24" i="72"/>
  <c r="E24" i="72"/>
  <c r="F24" i="72"/>
  <c r="G24" i="72"/>
  <c r="N5" i="33"/>
  <c r="D40" i="73"/>
  <c r="BO7" i="66" l="1"/>
  <c r="BO8" i="66"/>
  <c r="CA8" i="66"/>
  <c r="CA5" i="66"/>
  <c r="CA6" i="66"/>
  <c r="BA7" i="66"/>
  <c r="BO5" i="66"/>
  <c r="BA5" i="66"/>
  <c r="BA6" i="66"/>
  <c r="CA7" i="66"/>
  <c r="BA8" i="66"/>
  <c r="BA14" i="69" a="1"/>
  <c r="CA14" i="69" a="1"/>
  <c r="BB14" i="69" a="1"/>
  <c r="AZ14" i="69" a="1"/>
  <c r="CB14" i="69" a="1"/>
  <c r="CC14" i="69" a="1"/>
  <c r="BC14" i="69" a="1"/>
  <c r="BO6" i="66"/>
  <c r="H13" i="16"/>
  <c r="BQ14" i="69" a="1"/>
  <c r="BZ14" i="69" a="1"/>
  <c r="BB7" i="66"/>
  <c r="BB8" i="66"/>
  <c r="BB5" i="66"/>
  <c r="BB6" i="66"/>
  <c r="BN14" i="69" a="1"/>
  <c r="BO14" i="69" a="1"/>
  <c r="D23" i="61"/>
  <c r="D24" i="61"/>
  <c r="BP14" i="69" a="1"/>
  <c r="D25" i="61"/>
  <c r="D22" i="61"/>
  <c r="D6" i="73" s="1" a="1"/>
  <c r="BO7" i="67"/>
  <c r="BA8" i="65"/>
  <c r="BO5" i="65"/>
  <c r="BA7" i="65"/>
  <c r="BO8" i="65"/>
  <c r="CA7" i="65"/>
  <c r="BO6" i="65"/>
  <c r="CA8" i="65"/>
  <c r="BO7" i="65"/>
  <c r="G23" i="65"/>
  <c r="N23" i="65"/>
  <c r="E23" i="65"/>
  <c r="W4" i="33"/>
  <c r="F23" i="65"/>
  <c r="E22" i="65"/>
  <c r="E62" i="73" s="1" a="1"/>
  <c r="H21" i="65" a="1"/>
  <c r="N25" i="65"/>
  <c r="G25" i="65"/>
  <c r="D64" i="73"/>
  <c r="F25" i="65"/>
  <c r="D63" i="73"/>
  <c r="G22" i="65"/>
  <c r="I62" i="73" s="1" a="1"/>
  <c r="F22" i="65"/>
  <c r="G62" i="73" s="1" a="1"/>
  <c r="M22" i="65" a="1"/>
  <c r="W3" i="33"/>
  <c r="D62" i="73"/>
  <c r="N22" i="65"/>
  <c r="D65" i="73"/>
  <c r="W6" i="33"/>
  <c r="E25" i="65"/>
  <c r="C11" i="45"/>
  <c r="F24" i="65"/>
  <c r="G24" i="65"/>
  <c r="E24" i="65"/>
  <c r="N24" i="65"/>
  <c r="W5" i="33"/>
  <c r="CA5" i="65"/>
  <c r="BA5" i="65"/>
  <c r="BA6" i="65"/>
  <c r="AZ22" i="64" a="1"/>
  <c r="AZ22" i="65" a="1"/>
  <c r="BA22" i="65" a="1"/>
  <c r="BC22" i="65" a="1"/>
  <c r="BB22" i="65" a="1"/>
  <c r="BB22" i="64" a="1"/>
  <c r="BB23" i="64" s="1"/>
  <c r="BA22" i="64" a="1"/>
  <c r="BA25" i="64" s="1"/>
  <c r="BB22" i="69" a="1"/>
  <c r="BC22" i="69" a="1"/>
  <c r="BA22" i="69" a="1"/>
  <c r="AZ22" i="69" a="1"/>
  <c r="BA7" i="67"/>
  <c r="CA5" i="67"/>
  <c r="BO5" i="67"/>
  <c r="CA7" i="67"/>
  <c r="BO8" i="67"/>
  <c r="BA8" i="67"/>
  <c r="BA5" i="67"/>
  <c r="CA6" i="65"/>
  <c r="H12" i="16"/>
  <c r="BA6" i="67"/>
  <c r="CA8" i="67"/>
  <c r="H11" i="16"/>
  <c r="BC22" i="64" a="1"/>
  <c r="BC25" i="64" s="1"/>
  <c r="CA6" i="67"/>
  <c r="N23" i="67"/>
  <c r="BB8" i="71"/>
  <c r="BB7" i="71"/>
  <c r="BB5" i="71"/>
  <c r="D95" i="73"/>
  <c r="BB6" i="71"/>
  <c r="F23" i="67"/>
  <c r="E23" i="67"/>
  <c r="G23" i="67"/>
  <c r="AI4" i="33"/>
  <c r="E24" i="67"/>
  <c r="N24" i="67"/>
  <c r="F24" i="67"/>
  <c r="G24" i="67"/>
  <c r="AI5" i="33"/>
  <c r="C15" i="45"/>
  <c r="D96" i="73"/>
  <c r="D94" i="73"/>
  <c r="G22" i="67"/>
  <c r="I94" i="73" s="1" a="1"/>
  <c r="N22" i="67"/>
  <c r="H21" i="67" a="1"/>
  <c r="M22" i="67" a="1"/>
  <c r="BC22" i="62" a="1"/>
  <c r="BC23" i="62" s="1"/>
  <c r="BA22" i="62" a="1"/>
  <c r="BA24" i="62" s="1"/>
  <c r="AZ22" i="62" a="1"/>
  <c r="AZ22" i="62" s="1"/>
  <c r="BB22" i="62" a="1"/>
  <c r="BB24" i="62" s="1"/>
  <c r="AI6" i="33"/>
  <c r="G25" i="67"/>
  <c r="N25" i="67"/>
  <c r="E25" i="67"/>
  <c r="F25" i="67"/>
  <c r="D97" i="73"/>
  <c r="F22" i="67"/>
  <c r="G94" i="73" s="1" a="1"/>
  <c r="E22" i="67"/>
  <c r="E94" i="73" s="1" a="1"/>
  <c r="AI3" i="33"/>
  <c r="BB8" i="61"/>
  <c r="BC22" i="67" a="1"/>
  <c r="BB6" i="61"/>
  <c r="BB7" i="61"/>
  <c r="BB22" i="67" a="1"/>
  <c r="BA22" i="67" a="1"/>
  <c r="BB7" i="68"/>
  <c r="AZ22" i="67" a="1"/>
  <c r="BB5" i="61"/>
  <c r="F22" i="71"/>
  <c r="G46" i="73" s="1" a="1"/>
  <c r="E22" i="71"/>
  <c r="E46" i="73" s="1" a="1"/>
  <c r="N22" i="66"/>
  <c r="D78" i="73"/>
  <c r="F22" i="66"/>
  <c r="G78" i="73" s="1" a="1"/>
  <c r="AC3" i="33"/>
  <c r="E22" i="66"/>
  <c r="E78" i="73" s="1" a="1"/>
  <c r="G22" i="66"/>
  <c r="I78" i="73" s="1" a="1"/>
  <c r="BB5" i="68"/>
  <c r="BB8" i="68"/>
  <c r="BB6" i="68"/>
  <c r="CA6" i="71"/>
  <c r="BA8" i="71"/>
  <c r="BO7" i="71"/>
  <c r="BA5" i="71"/>
  <c r="BA7" i="71"/>
  <c r="CA5" i="71"/>
  <c r="BO5" i="71"/>
  <c r="CA8" i="71"/>
  <c r="BA6" i="71"/>
  <c r="BO6" i="71"/>
  <c r="BO8" i="71"/>
  <c r="CA7" i="71"/>
  <c r="G25" i="71"/>
  <c r="H15" i="16"/>
  <c r="H21" i="68" a="1"/>
  <c r="D86" i="73"/>
  <c r="G22" i="68"/>
  <c r="I86" i="73" s="1" a="1"/>
  <c r="N22" i="68"/>
  <c r="E22" i="68"/>
  <c r="E86" i="73" s="1" a="1"/>
  <c r="AF3" i="33"/>
  <c r="D87" i="73"/>
  <c r="F23" i="68"/>
  <c r="E23" i="68"/>
  <c r="G23" i="68"/>
  <c r="AF4" i="33"/>
  <c r="N25" i="68"/>
  <c r="F25" i="68"/>
  <c r="AF6" i="33"/>
  <c r="D89" i="73"/>
  <c r="E25" i="68"/>
  <c r="G25" i="68"/>
  <c r="D49" i="73"/>
  <c r="Q6" i="33"/>
  <c r="F25" i="71"/>
  <c r="N25" i="71"/>
  <c r="E25" i="71"/>
  <c r="F22" i="68"/>
  <c r="G86" i="73" s="1" a="1"/>
  <c r="M22" i="68" a="1"/>
  <c r="AF5" i="33"/>
  <c r="C14" i="45"/>
  <c r="D88" i="73"/>
  <c r="N24" i="68"/>
  <c r="E24" i="68"/>
  <c r="F24" i="68"/>
  <c r="G24" i="68"/>
  <c r="N23" i="68"/>
  <c r="H21" i="71" a="1"/>
  <c r="G22" i="71"/>
  <c r="I46" i="73" s="1" a="1"/>
  <c r="M22" i="71" a="1"/>
  <c r="N22" i="71"/>
  <c r="D46" i="73"/>
  <c r="Q3" i="33"/>
  <c r="F23" i="71"/>
  <c r="D47" i="73"/>
  <c r="Q4" i="33"/>
  <c r="E23" i="71"/>
  <c r="G23" i="71"/>
  <c r="N23" i="71"/>
  <c r="C9" i="45"/>
  <c r="F24" i="71"/>
  <c r="N24" i="71"/>
  <c r="E24" i="71"/>
  <c r="D48" i="73"/>
  <c r="G24" i="71"/>
  <c r="Q5" i="33"/>
  <c r="G25" i="66"/>
  <c r="N25" i="66"/>
  <c r="E25" i="66"/>
  <c r="D81" i="73"/>
  <c r="F25" i="66"/>
  <c r="AC6" i="33"/>
  <c r="M22" i="66" a="1"/>
  <c r="CC14" i="64" a="1"/>
  <c r="F24" i="63"/>
  <c r="H5" i="33"/>
  <c r="L22" i="69"/>
  <c r="F12" i="45"/>
  <c r="G72" i="73"/>
  <c r="M25" i="69"/>
  <c r="M23" i="69"/>
  <c r="M22" i="69"/>
  <c r="M24" i="69"/>
  <c r="D12" i="45"/>
  <c r="E72" i="73"/>
  <c r="L24" i="69"/>
  <c r="AA5" i="33"/>
  <c r="H21" i="69"/>
  <c r="J69" i="73" s="1" a="1"/>
  <c r="AA4" i="33"/>
  <c r="L23" i="69"/>
  <c r="K12" i="45"/>
  <c r="L12" i="45"/>
  <c r="E24" i="63"/>
  <c r="G24" i="63"/>
  <c r="C6" i="45"/>
  <c r="N24" i="63"/>
  <c r="BZ14" i="64" a="1"/>
  <c r="G23" i="66"/>
  <c r="F23" i="66"/>
  <c r="N23" i="66"/>
  <c r="D79" i="73"/>
  <c r="AC4" i="33"/>
  <c r="E23" i="66"/>
  <c r="CB14" i="64" a="1"/>
  <c r="CA14" i="64" a="1"/>
  <c r="D24" i="73"/>
  <c r="I70" i="73"/>
  <c r="AA3" i="33"/>
  <c r="I21" i="69"/>
  <c r="J21" i="69"/>
  <c r="K21" i="69"/>
  <c r="E71" i="73"/>
  <c r="E73" i="73"/>
  <c r="AA6" i="33"/>
  <c r="L25" i="69"/>
  <c r="G24" i="66"/>
  <c r="C13" i="45"/>
  <c r="N24" i="66"/>
  <c r="AC5" i="33"/>
  <c r="D80" i="73"/>
  <c r="E24" i="66"/>
  <c r="F24" i="66"/>
  <c r="H21" i="66" a="1"/>
  <c r="I71" i="73"/>
  <c r="I73" i="73"/>
  <c r="G71" i="73"/>
  <c r="G70" i="73"/>
  <c r="G73" i="73"/>
  <c r="E70" i="73"/>
  <c r="I72" i="73"/>
  <c r="G12" i="45"/>
  <c r="AV70" i="73" a="1"/>
  <c r="AW70" i="73" a="1"/>
  <c r="G10" i="45"/>
  <c r="I56" i="73"/>
  <c r="F10" i="45"/>
  <c r="G56" i="73"/>
  <c r="E55" i="73"/>
  <c r="U4" i="33"/>
  <c r="L23" i="64"/>
  <c r="D10" i="45"/>
  <c r="L24" i="64"/>
  <c r="E56" i="73"/>
  <c r="U5" i="33"/>
  <c r="K10" i="45"/>
  <c r="L10" i="45"/>
  <c r="I54" i="73"/>
  <c r="I57" i="73"/>
  <c r="G57" i="73"/>
  <c r="CA6" i="68"/>
  <c r="BA6" i="68"/>
  <c r="BO6" i="68"/>
  <c r="CA5" i="68"/>
  <c r="BO5" i="68"/>
  <c r="BA5" i="68"/>
  <c r="M22" i="64"/>
  <c r="M23" i="64"/>
  <c r="M24" i="64"/>
  <c r="M25" i="64"/>
  <c r="I21" i="64"/>
  <c r="J21" i="64"/>
  <c r="AV54" i="73" a="1"/>
  <c r="AW54" i="73" a="1"/>
  <c r="L25" i="64"/>
  <c r="U6" i="33"/>
  <c r="E57" i="73"/>
  <c r="L22" i="64"/>
  <c r="E54" i="73"/>
  <c r="U3" i="33"/>
  <c r="G54" i="73"/>
  <c r="K21" i="64"/>
  <c r="H21" i="64"/>
  <c r="J53" i="73" s="1" a="1"/>
  <c r="I55" i="73"/>
  <c r="G55" i="73"/>
  <c r="F55" i="73" s="1"/>
  <c r="G5" i="45"/>
  <c r="I16" i="73"/>
  <c r="L22" i="62"/>
  <c r="E14" i="73"/>
  <c r="F5" i="45"/>
  <c r="G16" i="73"/>
  <c r="L24" i="62"/>
  <c r="CA7" i="68"/>
  <c r="BO7" i="68"/>
  <c r="BA7" i="68"/>
  <c r="I14" i="73"/>
  <c r="E16" i="73"/>
  <c r="F5" i="33"/>
  <c r="K21" i="62"/>
  <c r="J21" i="62"/>
  <c r="BO14" i="62" a="1"/>
  <c r="BB8" i="63"/>
  <c r="D5" i="45"/>
  <c r="BZ14" i="62" a="1"/>
  <c r="CB14" i="62" a="1"/>
  <c r="CA14" i="62" a="1"/>
  <c r="CC14" i="62" a="1"/>
  <c r="BO8" i="68"/>
  <c r="H21" i="62"/>
  <c r="J13" i="73" s="1" a="1"/>
  <c r="I21" i="62"/>
  <c r="BB14" i="62" a="1"/>
  <c r="AZ14" i="62" a="1"/>
  <c r="BA14" i="62" a="1"/>
  <c r="BC14" i="62" a="1"/>
  <c r="K5" i="45"/>
  <c r="L5" i="45"/>
  <c r="BN14" i="62" a="1"/>
  <c r="BQ14" i="62" a="1"/>
  <c r="BP14" i="62" a="1"/>
  <c r="F6" i="33"/>
  <c r="L25" i="62"/>
  <c r="G25" i="63"/>
  <c r="F25" i="63"/>
  <c r="D25" i="73"/>
  <c r="N25" i="63"/>
  <c r="E25" i="63"/>
  <c r="H6" i="33"/>
  <c r="E17" i="73"/>
  <c r="AV14" i="73" a="1"/>
  <c r="AW14" i="73" a="1"/>
  <c r="BA8" i="68"/>
  <c r="CA8" i="68"/>
  <c r="G22" i="63"/>
  <c r="I22" i="73" s="1" a="1"/>
  <c r="H3" i="33"/>
  <c r="N22" i="63"/>
  <c r="E22" i="63"/>
  <c r="E22" i="73" s="1" a="1"/>
  <c r="D22" i="73"/>
  <c r="F22" i="63"/>
  <c r="G22" i="73" s="1" a="1"/>
  <c r="G15" i="73"/>
  <c r="G17" i="73"/>
  <c r="G14" i="73"/>
  <c r="I15" i="73"/>
  <c r="I17" i="73"/>
  <c r="BB7" i="63"/>
  <c r="BB5" i="63"/>
  <c r="BB6" i="63"/>
  <c r="F3" i="33"/>
  <c r="L23" i="62"/>
  <c r="F4" i="33"/>
  <c r="E15" i="73"/>
  <c r="M22" i="62"/>
  <c r="M23" i="62"/>
  <c r="M24" i="62"/>
  <c r="M25" i="62"/>
  <c r="BB14" i="64" a="1"/>
  <c r="AZ14" i="64" a="1"/>
  <c r="BA14" i="64" a="1"/>
  <c r="BC14" i="64" a="1"/>
  <c r="BA8" i="63"/>
  <c r="BA7" i="63"/>
  <c r="BO7" i="63"/>
  <c r="BA5" i="63"/>
  <c r="BO6" i="63"/>
  <c r="BO8" i="63"/>
  <c r="BO5" i="63"/>
  <c r="CA7" i="63"/>
  <c r="CA8" i="63"/>
  <c r="CA5" i="63"/>
  <c r="BA6" i="63"/>
  <c r="CA6" i="63"/>
  <c r="BQ14" i="64" a="1"/>
  <c r="BN14" i="64" a="1"/>
  <c r="H6" i="16"/>
  <c r="CA6" i="61"/>
  <c r="BA5" i="61"/>
  <c r="BO8" i="61"/>
  <c r="CA5" i="61"/>
  <c r="BO7" i="61"/>
  <c r="BA6" i="61"/>
  <c r="BO5" i="61"/>
  <c r="BA8" i="61"/>
  <c r="CA7" i="61"/>
  <c r="CA8" i="61"/>
  <c r="BA7" i="61"/>
  <c r="BO6" i="61"/>
  <c r="E23" i="63"/>
  <c r="G23" i="63"/>
  <c r="N23" i="63"/>
  <c r="D23" i="73"/>
  <c r="F23" i="63"/>
  <c r="H4" i="33"/>
  <c r="H21" i="63" a="1"/>
  <c r="M22" i="63" a="1"/>
  <c r="BP14" i="64" a="1"/>
  <c r="BO14" i="64" a="1"/>
  <c r="G30" i="73"/>
  <c r="G31" i="73"/>
  <c r="G33" i="73"/>
  <c r="I30" i="73"/>
  <c r="I31" i="73"/>
  <c r="I33" i="73"/>
  <c r="I38" i="73"/>
  <c r="I39" i="73"/>
  <c r="I41" i="73"/>
  <c r="G38" i="73"/>
  <c r="G41" i="73"/>
  <c r="G39" i="73"/>
  <c r="AZ22" i="70" a="1"/>
  <c r="AZ22" i="70" s="1"/>
  <c r="BA22" i="72" a="1"/>
  <c r="BA23" i="72" s="1"/>
  <c r="BC22" i="70" a="1"/>
  <c r="BB22" i="70" a="1"/>
  <c r="BA22" i="70" a="1"/>
  <c r="AZ22" i="72" a="1"/>
  <c r="AZ22" i="72" s="1"/>
  <c r="BB22" i="72" a="1"/>
  <c r="BB22" i="72" s="1"/>
  <c r="BC22" i="72" a="1"/>
  <c r="BC24" i="72" s="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O4" i="33"/>
  <c r="E39" i="73"/>
  <c r="L23" i="72"/>
  <c r="G8" i="45"/>
  <c r="I40" i="73"/>
  <c r="BA14" i="72" a="1"/>
  <c r="BB14" i="72" a="1"/>
  <c r="AZ14" i="72" a="1"/>
  <c r="BC14" i="72" a="1"/>
  <c r="F8" i="45"/>
  <c r="G40" i="73"/>
  <c r="I21" i="72"/>
  <c r="H21" i="72"/>
  <c r="J37" i="73" s="1" a="1"/>
  <c r="K21" i="72"/>
  <c r="J21" i="72"/>
  <c r="L22" i="72"/>
  <c r="E38" i="73"/>
  <c r="O3" i="33"/>
  <c r="D8" i="45"/>
  <c r="L24" i="72"/>
  <c r="O5" i="33"/>
  <c r="E40" i="73"/>
  <c r="M22" i="72"/>
  <c r="M24" i="72"/>
  <c r="M25" i="72"/>
  <c r="M23" i="72"/>
  <c r="E41" i="73"/>
  <c r="L25" i="72"/>
  <c r="O6" i="33"/>
  <c r="CC14" i="72" a="1"/>
  <c r="CA14" i="72" a="1"/>
  <c r="CB14" i="72" a="1"/>
  <c r="BZ14" i="72" a="1"/>
  <c r="BP14" i="72" a="1"/>
  <c r="BO14" i="72" a="1"/>
  <c r="BQ14" i="72" a="1"/>
  <c r="BN14" i="72" a="1"/>
  <c r="AV38" i="73" a="1"/>
  <c r="AW38" i="73" a="1"/>
  <c r="L8" i="45"/>
  <c r="K8" i="45"/>
  <c r="CA14" i="66" l="1" a="1"/>
  <c r="BA14" i="66" a="1"/>
  <c r="BC14" i="66" a="1"/>
  <c r="BO14" i="66" a="1"/>
  <c r="BQ14" i="66" a="1"/>
  <c r="BP14" i="66" a="1"/>
  <c r="BN14" i="66" a="1"/>
  <c r="BZ14" i="66" a="1"/>
  <c r="G23" i="61"/>
  <c r="D7" i="73"/>
  <c r="B4" i="33"/>
  <c r="BB14" i="66" a="1"/>
  <c r="BP14" i="65" a="1"/>
  <c r="BN14" i="65" a="1"/>
  <c r="E62" i="73"/>
  <c r="BO14" i="65" a="1"/>
  <c r="BQ14" i="65" a="1"/>
  <c r="I63" i="73"/>
  <c r="H21" i="65"/>
  <c r="J61" i="73" s="1" a="1"/>
  <c r="J21" i="65"/>
  <c r="H21" i="61" a="1"/>
  <c r="E25" i="61"/>
  <c r="B6" i="33"/>
  <c r="F25" i="61"/>
  <c r="N25" i="61"/>
  <c r="D9" i="73"/>
  <c r="G25" i="61"/>
  <c r="F24" i="61"/>
  <c r="D8" i="73"/>
  <c r="E24" i="61"/>
  <c r="B5" i="33"/>
  <c r="N24" i="61"/>
  <c r="G24" i="61"/>
  <c r="C4" i="45"/>
  <c r="BA17" i="69"/>
  <c r="BA14" i="69"/>
  <c r="P70" i="73" s="1" a="1"/>
  <c r="BA15" i="69"/>
  <c r="BA16" i="69"/>
  <c r="AZ16" i="69"/>
  <c r="AZ15" i="69"/>
  <c r="AZ14" i="69"/>
  <c r="O70" i="73" s="1" a="1"/>
  <c r="AZ17" i="69"/>
  <c r="G63" i="73"/>
  <c r="X6" i="33"/>
  <c r="I65" i="73"/>
  <c r="G65" i="73"/>
  <c r="F65" i="73" s="1"/>
  <c r="AZ14" i="66" a="1"/>
  <c r="E22" i="61"/>
  <c r="E6" i="73" s="1" a="1"/>
  <c r="G22" i="61"/>
  <c r="I6" i="73" s="1" a="1"/>
  <c r="F22" i="61"/>
  <c r="G6" i="73" s="1" a="1"/>
  <c r="B3" i="33"/>
  <c r="D6" i="73"/>
  <c r="N22" i="61"/>
  <c r="M22" i="61" a="1"/>
  <c r="E23" i="61"/>
  <c r="N23" i="61"/>
  <c r="F23" i="61"/>
  <c r="CC14" i="66" a="1"/>
  <c r="CB14" i="66" a="1"/>
  <c r="BZ14" i="69"/>
  <c r="AK70" i="73" s="1" a="1"/>
  <c r="BZ16" i="69"/>
  <c r="BZ17" i="69"/>
  <c r="BZ15" i="69"/>
  <c r="BQ16" i="69"/>
  <c r="BQ17" i="69"/>
  <c r="BQ14" i="69"/>
  <c r="BQ15" i="69"/>
  <c r="BN17" i="69"/>
  <c r="BN14" i="69"/>
  <c r="BN15" i="69"/>
  <c r="BN16" i="69"/>
  <c r="BO14" i="69"/>
  <c r="BO15" i="69"/>
  <c r="BO16" i="69"/>
  <c r="BO17" i="69"/>
  <c r="BC14" i="69"/>
  <c r="R70" i="73" s="1" a="1"/>
  <c r="BC16" i="69"/>
  <c r="BC15" i="69"/>
  <c r="BC17" i="69"/>
  <c r="BP14" i="69"/>
  <c r="BP15" i="69"/>
  <c r="BP16" i="69"/>
  <c r="BP17" i="69"/>
  <c r="CC16" i="69"/>
  <c r="CC14" i="69"/>
  <c r="AN70" i="73" s="1" a="1"/>
  <c r="CC15" i="69"/>
  <c r="CC17" i="69"/>
  <c r="CA17" i="69"/>
  <c r="CA16" i="69"/>
  <c r="CA14" i="69"/>
  <c r="AL70" i="73" s="1" a="1"/>
  <c r="CA15" i="69"/>
  <c r="BB14" i="69"/>
  <c r="Q70" i="73" s="1" a="1"/>
  <c r="BB16" i="69"/>
  <c r="BB15" i="69"/>
  <c r="BB17" i="69"/>
  <c r="CB16" i="69"/>
  <c r="CB15" i="69"/>
  <c r="CB14" i="69"/>
  <c r="AM70" i="73" s="1" a="1"/>
  <c r="CB17" i="69"/>
  <c r="BC22" i="66" a="1"/>
  <c r="AZ22" i="66" a="1"/>
  <c r="BB22" i="66" a="1"/>
  <c r="BA22" i="66" a="1"/>
  <c r="M22" i="65"/>
  <c r="M24" i="65"/>
  <c r="M25" i="65"/>
  <c r="M23" i="65"/>
  <c r="X3" i="33"/>
  <c r="L22" i="65"/>
  <c r="E95" i="73"/>
  <c r="L11" i="45"/>
  <c r="K11" i="45"/>
  <c r="E63" i="73"/>
  <c r="X4" i="33"/>
  <c r="L23" i="65"/>
  <c r="AW62" i="73" a="1"/>
  <c r="L25" i="65"/>
  <c r="E65" i="73"/>
  <c r="K21" i="65"/>
  <c r="BC24" i="64"/>
  <c r="BC23" i="64"/>
  <c r="CC14" i="67" a="1"/>
  <c r="BZ14" i="67" a="1"/>
  <c r="CA14" i="67" a="1"/>
  <c r="CB14" i="67" a="1"/>
  <c r="I21" i="65"/>
  <c r="I62" i="73"/>
  <c r="G62" i="73"/>
  <c r="D11" i="45"/>
  <c r="E64" i="73"/>
  <c r="L24" i="65"/>
  <c r="X5" i="33"/>
  <c r="AV62" i="73" a="1"/>
  <c r="G11" i="45"/>
  <c r="I64" i="73"/>
  <c r="F11" i="45"/>
  <c r="G64" i="73"/>
  <c r="BB14" i="65" a="1"/>
  <c r="AZ14" i="65" a="1"/>
  <c r="BA14" i="65" a="1"/>
  <c r="BC14" i="65" a="1"/>
  <c r="CB14" i="65" a="1"/>
  <c r="CA14" i="65" a="1"/>
  <c r="BZ14" i="65" a="1"/>
  <c r="BB25" i="64"/>
  <c r="BB22" i="64"/>
  <c r="BC22" i="64"/>
  <c r="BB24" i="64"/>
  <c r="BA24" i="64"/>
  <c r="BB23" i="65"/>
  <c r="BB24" i="65"/>
  <c r="BB25" i="65"/>
  <c r="BB22" i="65"/>
  <c r="BC24" i="65"/>
  <c r="BC25" i="65"/>
  <c r="BC23" i="65"/>
  <c r="BC22" i="65"/>
  <c r="BA23" i="65"/>
  <c r="BA24" i="65"/>
  <c r="BA25" i="65"/>
  <c r="BA22" i="65"/>
  <c r="AZ25" i="65"/>
  <c r="AZ22" i="65"/>
  <c r="AZ23" i="65"/>
  <c r="AZ24" i="65"/>
  <c r="BA23" i="64"/>
  <c r="BA22" i="64"/>
  <c r="AZ22" i="64"/>
  <c r="AZ23" i="64"/>
  <c r="AZ24" i="64"/>
  <c r="AZ25" i="64"/>
  <c r="BB25" i="69"/>
  <c r="BB24" i="69"/>
  <c r="BB23" i="69"/>
  <c r="BB22" i="69"/>
  <c r="BC23" i="69"/>
  <c r="BC24" i="69"/>
  <c r="BC25" i="69"/>
  <c r="BC22" i="69"/>
  <c r="BA23" i="69"/>
  <c r="BA25" i="69"/>
  <c r="BA24" i="69"/>
  <c r="BA22" i="69"/>
  <c r="AZ25" i="69"/>
  <c r="AZ23" i="69"/>
  <c r="AZ22" i="69"/>
  <c r="AZ24" i="69"/>
  <c r="BA14" i="67" a="1"/>
  <c r="BA17" i="67" s="1"/>
  <c r="AJ4" i="33"/>
  <c r="BC14" i="67" a="1"/>
  <c r="BC14" i="67" s="1"/>
  <c r="BO14" i="67" a="1"/>
  <c r="BO17" i="67" s="1"/>
  <c r="BP14" i="67" a="1"/>
  <c r="BP15" i="67" s="1"/>
  <c r="BQ14" i="67" a="1"/>
  <c r="BN14" i="67" a="1"/>
  <c r="BN16" i="67" s="1"/>
  <c r="AZ14" i="67" a="1"/>
  <c r="AZ17" i="67" s="1"/>
  <c r="L23" i="67"/>
  <c r="CC14" i="65" a="1"/>
  <c r="E96" i="73"/>
  <c r="BB14" i="67" a="1"/>
  <c r="BB16" i="67" s="1"/>
  <c r="K21" i="67"/>
  <c r="H21" i="67"/>
  <c r="J93" i="73" s="1" a="1"/>
  <c r="I21" i="67"/>
  <c r="L15" i="45"/>
  <c r="D15" i="45"/>
  <c r="G95" i="73"/>
  <c r="G15" i="45"/>
  <c r="I96" i="73"/>
  <c r="BC22" i="71" a="1"/>
  <c r="G96" i="73"/>
  <c r="BB22" i="71" a="1"/>
  <c r="BA22" i="71" a="1"/>
  <c r="AZ22" i="71" a="1"/>
  <c r="L24" i="67"/>
  <c r="AJ5" i="33"/>
  <c r="J21" i="67"/>
  <c r="F15" i="45"/>
  <c r="K15" i="45"/>
  <c r="M25" i="67"/>
  <c r="M23" i="67"/>
  <c r="M24" i="67"/>
  <c r="M22" i="67"/>
  <c r="I95" i="73"/>
  <c r="AV94" i="73" a="1"/>
  <c r="AW94" i="73" a="1"/>
  <c r="E94" i="73"/>
  <c r="L22" i="67"/>
  <c r="AZ25" i="62"/>
  <c r="AZ24" i="62"/>
  <c r="AZ23" i="62"/>
  <c r="BA22" i="62"/>
  <c r="BA23" i="62"/>
  <c r="BA25" i="62"/>
  <c r="BC25" i="62"/>
  <c r="BC22" i="62"/>
  <c r="BC24" i="62"/>
  <c r="I94" i="73"/>
  <c r="AJ3" i="33"/>
  <c r="E97" i="73"/>
  <c r="AJ6" i="33"/>
  <c r="L25" i="67"/>
  <c r="G94" i="73"/>
  <c r="G97" i="73"/>
  <c r="BB25" i="62"/>
  <c r="BB22" i="62"/>
  <c r="I97" i="73"/>
  <c r="BB23" i="62"/>
  <c r="BC24" i="67"/>
  <c r="BC23" i="67"/>
  <c r="BC22" i="67"/>
  <c r="BC25" i="67"/>
  <c r="BA23" i="67"/>
  <c r="BA24" i="67"/>
  <c r="BA22" i="67"/>
  <c r="BA25" i="67"/>
  <c r="AZ22" i="67"/>
  <c r="AZ25" i="67"/>
  <c r="AZ24" i="67"/>
  <c r="AZ23" i="67"/>
  <c r="BB22" i="67"/>
  <c r="BB23" i="67"/>
  <c r="BB25" i="67"/>
  <c r="BB24" i="67"/>
  <c r="BC22" i="61" a="1"/>
  <c r="BC25" i="61" s="1"/>
  <c r="E46" i="73"/>
  <c r="BB22" i="61" a="1"/>
  <c r="BB23" i="61" s="1"/>
  <c r="E78" i="73"/>
  <c r="AD3" i="33"/>
  <c r="L22" i="66"/>
  <c r="G46" i="73"/>
  <c r="G78" i="73"/>
  <c r="I78" i="73"/>
  <c r="AZ22" i="61" a="1"/>
  <c r="AZ25" i="61" s="1"/>
  <c r="BA22" i="61" a="1"/>
  <c r="BA24" i="61" s="1"/>
  <c r="BB22" i="68" a="1"/>
  <c r="BB23" i="68" s="1"/>
  <c r="BC22" i="68" a="1"/>
  <c r="BC24" i="68" s="1"/>
  <c r="AZ22" i="68" a="1"/>
  <c r="AZ22" i="68" s="1"/>
  <c r="BA22" i="68" a="1"/>
  <c r="BA23" i="68" s="1"/>
  <c r="F70" i="73"/>
  <c r="G49" i="73"/>
  <c r="I49" i="73"/>
  <c r="BA14" i="71" a="1"/>
  <c r="BB14" i="71" a="1"/>
  <c r="BC14" i="71" a="1"/>
  <c r="AZ14" i="71" a="1"/>
  <c r="R6" i="33"/>
  <c r="E49" i="73"/>
  <c r="L25" i="71"/>
  <c r="I89" i="73"/>
  <c r="I87" i="73"/>
  <c r="I86" i="73"/>
  <c r="G89" i="73"/>
  <c r="G87" i="73"/>
  <c r="G86" i="73"/>
  <c r="G48" i="73"/>
  <c r="F9" i="45"/>
  <c r="L9" i="45"/>
  <c r="K9" i="45"/>
  <c r="AW46" i="73" a="1"/>
  <c r="AV46" i="73" a="1"/>
  <c r="BP14" i="71" a="1"/>
  <c r="BN14" i="71" a="1"/>
  <c r="BQ14" i="71" a="1"/>
  <c r="BO14" i="71" a="1"/>
  <c r="BZ14" i="71" a="1"/>
  <c r="CB14" i="71" a="1"/>
  <c r="CA14" i="71" a="1"/>
  <c r="CC14" i="71" a="1"/>
  <c r="M23" i="71"/>
  <c r="M25" i="71"/>
  <c r="M24" i="71"/>
  <c r="M22" i="71"/>
  <c r="G9" i="45"/>
  <c r="I48" i="73"/>
  <c r="R4" i="33"/>
  <c r="L23" i="71"/>
  <c r="F16" i="73"/>
  <c r="AW70" i="73"/>
  <c r="AW71" i="73"/>
  <c r="AW72" i="73"/>
  <c r="AW73" i="73"/>
  <c r="AV70" i="73"/>
  <c r="AV71" i="73"/>
  <c r="AV72" i="73"/>
  <c r="E87" i="73"/>
  <c r="L23" i="68"/>
  <c r="AG4" i="33"/>
  <c r="AG6" i="33"/>
  <c r="E89" i="73"/>
  <c r="L25" i="68"/>
  <c r="AV86" i="73" a="1"/>
  <c r="AW86" i="73" a="1"/>
  <c r="K21" i="68"/>
  <c r="I21" i="68"/>
  <c r="H21" i="68"/>
  <c r="J85" i="73" s="1" a="1"/>
  <c r="J21" i="68"/>
  <c r="G14" i="45"/>
  <c r="I88" i="73"/>
  <c r="M24" i="68"/>
  <c r="M25" i="68"/>
  <c r="M23" i="68"/>
  <c r="L22" i="68"/>
  <c r="E86" i="73"/>
  <c r="U43" i="33"/>
  <c r="T43" i="33"/>
  <c r="N90" i="22" s="1"/>
  <c r="J92" i="22" s="1"/>
  <c r="G47" i="73"/>
  <c r="K21" i="71"/>
  <c r="J21" i="71"/>
  <c r="I21" i="71"/>
  <c r="H21" i="71"/>
  <c r="J45" i="73" s="1" a="1"/>
  <c r="E48" i="73"/>
  <c r="L24" i="71"/>
  <c r="R5" i="33"/>
  <c r="L22" i="71"/>
  <c r="R3" i="33"/>
  <c r="E47" i="73"/>
  <c r="F72" i="73"/>
  <c r="K14" i="45"/>
  <c r="L14" i="45"/>
  <c r="M22" i="68"/>
  <c r="F14" i="45"/>
  <c r="G88" i="73"/>
  <c r="AG5" i="33"/>
  <c r="L24" i="68"/>
  <c r="E88" i="73"/>
  <c r="D14" i="45"/>
  <c r="AG3" i="33"/>
  <c r="M23" i="66"/>
  <c r="M22" i="66"/>
  <c r="M24" i="66"/>
  <c r="M25" i="66"/>
  <c r="L13" i="45"/>
  <c r="K13" i="45"/>
  <c r="I47" i="73"/>
  <c r="I46" i="73"/>
  <c r="G81" i="73"/>
  <c r="I81" i="73"/>
  <c r="D9" i="45"/>
  <c r="J69" i="73"/>
  <c r="H22" i="69" a="1"/>
  <c r="Z42" i="33"/>
  <c r="N93" i="22" s="1"/>
  <c r="I81" i="22" s="1"/>
  <c r="B70" i="73" a="1"/>
  <c r="L25" i="66"/>
  <c r="AD6" i="33"/>
  <c r="E81" i="73"/>
  <c r="F6" i="45"/>
  <c r="G24" i="73"/>
  <c r="E24" i="73"/>
  <c r="D6" i="45"/>
  <c r="I5" i="33"/>
  <c r="L24" i="63"/>
  <c r="K6" i="45"/>
  <c r="L6" i="45"/>
  <c r="J61" i="73"/>
  <c r="I24" i="73"/>
  <c r="BZ16" i="64"/>
  <c r="BZ14" i="64"/>
  <c r="AK54" i="73" s="1" a="1"/>
  <c r="BZ17" i="64"/>
  <c r="BZ15" i="64"/>
  <c r="CC15" i="64"/>
  <c r="CC17" i="64"/>
  <c r="CC16" i="64"/>
  <c r="E79" i="73"/>
  <c r="AD4" i="33"/>
  <c r="L23" i="66"/>
  <c r="G6" i="45"/>
  <c r="CC14" i="64"/>
  <c r="AN54" i="73" s="1" a="1"/>
  <c r="F71" i="73"/>
  <c r="F73" i="73"/>
  <c r="G79" i="73"/>
  <c r="I79" i="73"/>
  <c r="L61" i="73"/>
  <c r="AV73" i="73"/>
  <c r="Z43" i="33"/>
  <c r="N94" i="22" s="1"/>
  <c r="J82" i="22" s="1"/>
  <c r="AA43" i="33"/>
  <c r="Z44" i="33"/>
  <c r="AA44" i="33"/>
  <c r="AA42" i="33"/>
  <c r="I21" i="66"/>
  <c r="J21" i="66"/>
  <c r="K21" i="66"/>
  <c r="H21" i="66"/>
  <c r="J77" i="73" s="1" a="1"/>
  <c r="F56" i="73"/>
  <c r="E10" i="45"/>
  <c r="CA16" i="64"/>
  <c r="CA17" i="64"/>
  <c r="CA14" i="64"/>
  <c r="AL54" i="73" s="1" a="1"/>
  <c r="CA15" i="64"/>
  <c r="I80" i="73"/>
  <c r="G13" i="45"/>
  <c r="AV78" i="73" a="1"/>
  <c r="F13" i="45"/>
  <c r="G80" i="73"/>
  <c r="D13" i="45"/>
  <c r="E80" i="73"/>
  <c r="L24" i="66"/>
  <c r="AD5" i="33"/>
  <c r="CB14" i="64"/>
  <c r="AM54" i="73" s="1" a="1"/>
  <c r="CB16" i="64"/>
  <c r="CB17" i="64"/>
  <c r="CB15" i="64"/>
  <c r="T44" i="33"/>
  <c r="U44" i="33"/>
  <c r="M69" i="73"/>
  <c r="L69" i="73"/>
  <c r="K69" i="73"/>
  <c r="E12" i="45"/>
  <c r="H12" i="45" s="1"/>
  <c r="AA45" i="33"/>
  <c r="Z45" i="33"/>
  <c r="AW78" i="73" a="1"/>
  <c r="F57" i="73"/>
  <c r="CB14" i="62"/>
  <c r="AM14" i="73" s="1" a="1"/>
  <c r="CB16" i="62"/>
  <c r="CB15" i="62"/>
  <c r="CB17" i="62"/>
  <c r="BZ17" i="62"/>
  <c r="BZ14" i="62"/>
  <c r="AK14" i="73" s="1" a="1"/>
  <c r="BZ16" i="62"/>
  <c r="BZ15" i="62"/>
  <c r="BO17" i="62"/>
  <c r="BO14" i="62"/>
  <c r="BO15" i="62"/>
  <c r="BO16" i="62"/>
  <c r="E44" i="33"/>
  <c r="F44" i="33"/>
  <c r="E42" i="33"/>
  <c r="N79" i="22" s="1"/>
  <c r="I89" i="22" s="1"/>
  <c r="T45" i="33"/>
  <c r="AW54" i="73"/>
  <c r="AW55" i="73"/>
  <c r="AW56" i="73"/>
  <c r="AW57" i="73"/>
  <c r="F54" i="73"/>
  <c r="K53" i="73"/>
  <c r="L53" i="73"/>
  <c r="CC16" i="62"/>
  <c r="CC17" i="62"/>
  <c r="CC14" i="62"/>
  <c r="AN14" i="73" s="1" a="1"/>
  <c r="CC15" i="62"/>
  <c r="J53" i="73"/>
  <c r="H22" i="64" a="1"/>
  <c r="U45" i="33"/>
  <c r="T42" i="33"/>
  <c r="N89" i="22" s="1"/>
  <c r="I86" i="22" s="1"/>
  <c r="L13" i="73"/>
  <c r="M13" i="73"/>
  <c r="M53" i="73"/>
  <c r="E5" i="45"/>
  <c r="CA15" i="62"/>
  <c r="CA16" i="62"/>
  <c r="CA17" i="62"/>
  <c r="CA14" i="62"/>
  <c r="AL14" i="73" s="1" a="1"/>
  <c r="B54" i="73" a="1"/>
  <c r="B54" i="73" s="1"/>
  <c r="U42" i="33"/>
  <c r="AV55" i="73"/>
  <c r="AV56" i="73"/>
  <c r="AV54" i="73"/>
  <c r="AV57" i="73"/>
  <c r="BP14" i="68" a="1"/>
  <c r="BQ14" i="68" a="1"/>
  <c r="BO14" i="68" a="1"/>
  <c r="BN14" i="68" a="1"/>
  <c r="F17" i="73"/>
  <c r="F15" i="73"/>
  <c r="F14" i="73"/>
  <c r="K13" i="73"/>
  <c r="I22" i="73"/>
  <c r="I25" i="73"/>
  <c r="G22" i="73"/>
  <c r="G25" i="73"/>
  <c r="AV14" i="73"/>
  <c r="AV15" i="73"/>
  <c r="AV16" i="73"/>
  <c r="AV17" i="73"/>
  <c r="F43" i="33"/>
  <c r="B14" i="73" a="1"/>
  <c r="B16" i="73" s="1"/>
  <c r="BB17" i="64"/>
  <c r="E43" i="33"/>
  <c r="N80" i="22" s="1"/>
  <c r="J77" i="22" s="1"/>
  <c r="E45" i="33"/>
  <c r="F45" i="33"/>
  <c r="BC16" i="62"/>
  <c r="BC14" i="62"/>
  <c r="R14" i="73" s="1" a="1"/>
  <c r="BC15" i="62"/>
  <c r="BC17" i="62"/>
  <c r="BA16" i="62"/>
  <c r="BA17" i="62"/>
  <c r="BA14" i="62"/>
  <c r="P14" i="73" s="1" a="1"/>
  <c r="BA15" i="62"/>
  <c r="J13" i="73"/>
  <c r="H22" i="62" a="1"/>
  <c r="AZ17" i="62"/>
  <c r="AZ14" i="62"/>
  <c r="O14" i="73" s="1" a="1"/>
  <c r="AZ15" i="62"/>
  <c r="AZ16" i="62"/>
  <c r="BP14" i="62"/>
  <c r="BP15" i="62"/>
  <c r="BP17" i="62"/>
  <c r="BP16" i="62"/>
  <c r="BB15" i="62"/>
  <c r="BB16" i="62"/>
  <c r="BB14" i="62"/>
  <c r="Q14" i="73" s="1" a="1"/>
  <c r="BB17" i="62"/>
  <c r="BQ15" i="62"/>
  <c r="BQ16" i="62"/>
  <c r="BQ14" i="62"/>
  <c r="BQ17" i="62"/>
  <c r="AW15" i="73"/>
  <c r="AW16" i="73"/>
  <c r="AW17" i="73"/>
  <c r="AW14" i="73"/>
  <c r="BN15" i="62"/>
  <c r="BN17" i="62"/>
  <c r="BN14" i="62"/>
  <c r="BN16" i="62"/>
  <c r="BB14" i="64"/>
  <c r="Q54" i="73" s="1" a="1"/>
  <c r="BB15" i="64"/>
  <c r="BZ14" i="68" a="1"/>
  <c r="BB14" i="68" a="1"/>
  <c r="BC14" i="68" a="1"/>
  <c r="AZ14" i="68" a="1"/>
  <c r="CA14" i="68" a="1"/>
  <c r="CB14" i="68" a="1"/>
  <c r="CC14" i="68" a="1"/>
  <c r="E25" i="73"/>
  <c r="L25" i="63"/>
  <c r="I6" i="33"/>
  <c r="BB14" i="63" a="1"/>
  <c r="BA14" i="63" a="1"/>
  <c r="BC14" i="63" a="1"/>
  <c r="BB16" i="64"/>
  <c r="BC22" i="63" a="1"/>
  <c r="BA22" i="63" a="1"/>
  <c r="AZ22" i="63" a="1"/>
  <c r="BB22" i="63" a="1"/>
  <c r="BA14" i="68" a="1"/>
  <c r="I3" i="33"/>
  <c r="E22" i="73"/>
  <c r="L22" i="63"/>
  <c r="AZ14" i="63" a="1"/>
  <c r="CC14" i="61" a="1"/>
  <c r="CB14" i="61" a="1"/>
  <c r="BB14" i="61" a="1"/>
  <c r="BC14" i="61" a="1"/>
  <c r="AZ14" i="61" a="1"/>
  <c r="BA14" i="61" a="1"/>
  <c r="BN16" i="64"/>
  <c r="BN15" i="64"/>
  <c r="BN14" i="64"/>
  <c r="BN17" i="64"/>
  <c r="AZ16" i="64"/>
  <c r="AZ15" i="64"/>
  <c r="AZ14" i="64"/>
  <c r="O54" i="73" s="1" a="1"/>
  <c r="AZ17" i="64"/>
  <c r="BP14" i="63" a="1"/>
  <c r="BQ14" i="63" a="1"/>
  <c r="BO14" i="63" a="1"/>
  <c r="BN14" i="63" a="1"/>
  <c r="I23" i="73"/>
  <c r="G23" i="73"/>
  <c r="F42" i="33"/>
  <c r="BB14" i="66"/>
  <c r="Q78" i="73" s="1" a="1"/>
  <c r="BB16" i="66"/>
  <c r="BB15" i="66"/>
  <c r="BB17" i="66"/>
  <c r="CB14" i="63" a="1"/>
  <c r="CA14" i="63" a="1"/>
  <c r="CC14" i="63" a="1"/>
  <c r="BZ14" i="63" a="1"/>
  <c r="BC14" i="64"/>
  <c r="R54" i="73" s="1" a="1"/>
  <c r="BC17" i="64"/>
  <c r="BC16" i="64"/>
  <c r="BC15" i="64"/>
  <c r="BQ15" i="64"/>
  <c r="BQ16" i="64"/>
  <c r="BQ17" i="64"/>
  <c r="BQ14" i="64"/>
  <c r="BA15" i="64"/>
  <c r="BA16" i="64"/>
  <c r="BA17" i="64"/>
  <c r="BA14" i="64"/>
  <c r="P54" i="73" s="1" a="1"/>
  <c r="AV22" i="73" a="1"/>
  <c r="K13" i="16"/>
  <c r="J4" i="16" s="1"/>
  <c r="B7" i="33" s="1"/>
  <c r="Z7" i="33" s="1"/>
  <c r="BO14" i="61" a="1"/>
  <c r="BQ14" i="61" a="1"/>
  <c r="BN14" i="61" a="1"/>
  <c r="BP14" i="61" a="1"/>
  <c r="BZ14" i="61" a="1"/>
  <c r="CA14" i="61" a="1"/>
  <c r="M24" i="63"/>
  <c r="M22" i="63"/>
  <c r="M23" i="63"/>
  <c r="M25" i="63"/>
  <c r="I21" i="63"/>
  <c r="K21" i="63"/>
  <c r="J21" i="63"/>
  <c r="H21" i="63"/>
  <c r="J21" i="73" s="1" a="1"/>
  <c r="I4" i="33"/>
  <c r="L23" i="63"/>
  <c r="E23" i="73"/>
  <c r="BP14" i="64"/>
  <c r="BP15" i="64"/>
  <c r="BP16" i="64"/>
  <c r="BP17" i="64"/>
  <c r="BO17" i="64"/>
  <c r="BO14" i="64"/>
  <c r="BO15" i="64"/>
  <c r="BO16" i="64"/>
  <c r="AW22" i="73" a="1"/>
  <c r="F33" i="73"/>
  <c r="F41" i="73"/>
  <c r="F39" i="73"/>
  <c r="F31" i="73"/>
  <c r="F30" i="73"/>
  <c r="F38" i="73"/>
  <c r="AM94" i="73" a="1"/>
  <c r="AN94" i="73" a="1"/>
  <c r="AK94" i="73" a="1"/>
  <c r="K29" i="73"/>
  <c r="M29" i="73"/>
  <c r="L29" i="73"/>
  <c r="M37" i="73"/>
  <c r="L37" i="73"/>
  <c r="K37" i="73"/>
  <c r="AZ25" i="72"/>
  <c r="AZ24" i="72"/>
  <c r="AZ23" i="72"/>
  <c r="BC23" i="72"/>
  <c r="AZ24" i="70"/>
  <c r="AZ23" i="70"/>
  <c r="AZ25" i="70"/>
  <c r="BC22" i="72"/>
  <c r="BC25" i="72"/>
  <c r="BA24" i="72"/>
  <c r="BC25" i="70"/>
  <c r="BC23" i="70"/>
  <c r="BC22" i="70"/>
  <c r="BC24" i="70"/>
  <c r="BA25" i="72"/>
  <c r="BA22" i="72"/>
  <c r="BB23" i="70"/>
  <c r="BB24" i="70"/>
  <c r="BB25" i="70"/>
  <c r="BB22" i="70"/>
  <c r="BB25" i="72"/>
  <c r="BA25" i="70"/>
  <c r="BA22" i="70"/>
  <c r="BA24" i="70"/>
  <c r="BA23" i="70"/>
  <c r="BB24" i="72"/>
  <c r="BB23" i="72"/>
  <c r="BB17" i="70"/>
  <c r="BB14" i="70"/>
  <c r="Q30" i="73" s="1" a="1"/>
  <c r="BB16" i="70"/>
  <c r="BB15" i="70"/>
  <c r="B30" i="73" a="1"/>
  <c r="BZ15" i="70"/>
  <c r="BZ17" i="70"/>
  <c r="BZ14" i="70"/>
  <c r="AK30" i="73" s="1" a="1"/>
  <c r="BZ16" i="70"/>
  <c r="AZ17" i="70"/>
  <c r="AZ16" i="70"/>
  <c r="AZ15" i="70"/>
  <c r="AZ14" i="70"/>
  <c r="O30" i="73" s="1" a="1"/>
  <c r="L45" i="33"/>
  <c r="K45" i="33"/>
  <c r="CB14" i="70"/>
  <c r="AM30" i="73" s="1" a="1"/>
  <c r="CB15" i="70"/>
  <c r="CB16" i="70"/>
  <c r="CB17" i="70"/>
  <c r="K42" i="33"/>
  <c r="N83" i="22" s="1"/>
  <c r="I85" i="22"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F40" i="73"/>
  <c r="B38" i="73" a="1"/>
  <c r="B39" i="73" s="1"/>
  <c r="CB16" i="72"/>
  <c r="CB14" i="72"/>
  <c r="AM38" i="73" s="1" a="1"/>
  <c r="CB17" i="72"/>
  <c r="CB15" i="72"/>
  <c r="N42" i="33"/>
  <c r="N85" i="22" s="1"/>
  <c r="I78" i="22" s="1"/>
  <c r="O42" i="33"/>
  <c r="CA17" i="72"/>
  <c r="CA14" i="72"/>
  <c r="AL38" i="73" s="1" a="1"/>
  <c r="CA15" i="72"/>
  <c r="CA16" i="72"/>
  <c r="BC16" i="72"/>
  <c r="BC15" i="72"/>
  <c r="BC17" i="72"/>
  <c r="BC14" i="72"/>
  <c r="R38" i="73" s="1" a="1"/>
  <c r="BZ15" i="72"/>
  <c r="BZ16" i="72"/>
  <c r="BZ14" i="72"/>
  <c r="AK38" i="73" s="1" a="1"/>
  <c r="BZ17" i="72"/>
  <c r="CC17" i="72"/>
  <c r="CC14" i="72"/>
  <c r="AN38" i="73" s="1" a="1"/>
  <c r="CC16" i="72"/>
  <c r="CC15" i="72"/>
  <c r="O44" i="33"/>
  <c r="N44" i="33"/>
  <c r="AZ14" i="72"/>
  <c r="O38" i="73" s="1" a="1"/>
  <c r="AZ15" i="72"/>
  <c r="AZ17" i="72"/>
  <c r="AZ16" i="72"/>
  <c r="BB14" i="72"/>
  <c r="Q38" i="73" s="1" a="1"/>
  <c r="BB16" i="72"/>
  <c r="BB15" i="72"/>
  <c r="BB17" i="72"/>
  <c r="BP15" i="72"/>
  <c r="BP14" i="72"/>
  <c r="BP16" i="72"/>
  <c r="BP17" i="72"/>
  <c r="BN17" i="72"/>
  <c r="BN16" i="72"/>
  <c r="BN15" i="72"/>
  <c r="BN14" i="72"/>
  <c r="BQ16" i="72"/>
  <c r="BQ15" i="72"/>
  <c r="BQ17" i="72"/>
  <c r="BQ14" i="72"/>
  <c r="J37" i="73"/>
  <c r="H22" i="72" a="1"/>
  <c r="BA15" i="72"/>
  <c r="BA16" i="72"/>
  <c r="BA14" i="72"/>
  <c r="P38" i="73" s="1" a="1"/>
  <c r="BA17" i="72"/>
  <c r="N43" i="33"/>
  <c r="N86" i="22" s="1"/>
  <c r="I82" i="22" s="1"/>
  <c r="D100" i="48" s="1"/>
  <c r="O43" i="33"/>
  <c r="AV38" i="73"/>
  <c r="AV39" i="73"/>
  <c r="AV40" i="73"/>
  <c r="AV41" i="73"/>
  <c r="AW38" i="73"/>
  <c r="AW40" i="73"/>
  <c r="AW41" i="73"/>
  <c r="AW39" i="73"/>
  <c r="BO15" i="72"/>
  <c r="BO16" i="72"/>
  <c r="BO17" i="72"/>
  <c r="BO14" i="72"/>
  <c r="E8" i="45"/>
  <c r="H8" i="45" s="1"/>
  <c r="O45" i="33"/>
  <c r="N45" i="33"/>
  <c r="BZ15" i="66" l="1"/>
  <c r="BZ14" i="66"/>
  <c r="AK78" i="73" s="1" a="1"/>
  <c r="BQ17" i="66"/>
  <c r="BQ14" i="66"/>
  <c r="BQ15" i="66"/>
  <c r="BQ16" i="66"/>
  <c r="BZ17" i="66"/>
  <c r="BZ16" i="66"/>
  <c r="BN16" i="65"/>
  <c r="BN17" i="65"/>
  <c r="BN14" i="65"/>
  <c r="BN15" i="65"/>
  <c r="BP14" i="65"/>
  <c r="BP15" i="65"/>
  <c r="BP16" i="65"/>
  <c r="BP17" i="65"/>
  <c r="BO14" i="65"/>
  <c r="BO15" i="65"/>
  <c r="BO16" i="65"/>
  <c r="BO17" i="65"/>
  <c r="BQ17" i="65"/>
  <c r="BQ14" i="65"/>
  <c r="BQ15" i="65"/>
  <c r="BQ16" i="65"/>
  <c r="CA17" i="66"/>
  <c r="CA15" i="66"/>
  <c r="CA14" i="66"/>
  <c r="AL78" i="73" s="1" a="1"/>
  <c r="CA16" i="66"/>
  <c r="BA17" i="66"/>
  <c r="BA14" i="66"/>
  <c r="P78" i="73" s="1" a="1"/>
  <c r="BA15" i="66"/>
  <c r="BA16" i="66"/>
  <c r="BP14" i="66"/>
  <c r="BP15" i="66"/>
  <c r="BP16" i="66"/>
  <c r="BP17" i="66"/>
  <c r="BN14" i="66"/>
  <c r="BN15" i="66"/>
  <c r="BN16" i="66"/>
  <c r="BN17" i="66"/>
  <c r="BO14" i="66"/>
  <c r="BO15" i="66"/>
  <c r="BO16" i="66"/>
  <c r="BO17" i="66"/>
  <c r="BC15" i="66"/>
  <c r="BC17" i="66"/>
  <c r="BC16" i="66"/>
  <c r="BC14" i="66"/>
  <c r="R78" i="73" s="1" a="1"/>
  <c r="I7" i="73"/>
  <c r="I9" i="73"/>
  <c r="F4" i="45"/>
  <c r="C3" i="33"/>
  <c r="E6" i="73"/>
  <c r="L22" i="61"/>
  <c r="I21" i="61"/>
  <c r="J21" i="61"/>
  <c r="K21" i="61"/>
  <c r="BA16" i="67"/>
  <c r="W43" i="33"/>
  <c r="N92" i="22" s="1"/>
  <c r="J90" i="22" s="1"/>
  <c r="L23" i="61"/>
  <c r="C4" i="33"/>
  <c r="E7" i="73"/>
  <c r="G8" i="73"/>
  <c r="I6" i="73"/>
  <c r="G9" i="73"/>
  <c r="G6" i="73"/>
  <c r="H21" i="61"/>
  <c r="J5" i="73" s="1" a="1"/>
  <c r="M24" i="61"/>
  <c r="M25" i="61"/>
  <c r="M22" i="61"/>
  <c r="M23" i="61"/>
  <c r="C6" i="33"/>
  <c r="E9" i="73"/>
  <c r="L24" i="61"/>
  <c r="C5" i="33"/>
  <c r="E8" i="73"/>
  <c r="D4" i="45"/>
  <c r="AW6" i="73" a="1"/>
  <c r="AV6" i="73" a="1"/>
  <c r="K4" i="45"/>
  <c r="L4" i="45"/>
  <c r="L25" i="61"/>
  <c r="I8" i="73"/>
  <c r="G4" i="45"/>
  <c r="P72" i="73"/>
  <c r="P71" i="73"/>
  <c r="P70" i="73"/>
  <c r="P73" i="73"/>
  <c r="O73" i="73"/>
  <c r="O71" i="73"/>
  <c r="O72" i="73"/>
  <c r="O70" i="73"/>
  <c r="BE13" i="69" a="1"/>
  <c r="F63" i="73"/>
  <c r="CC17" i="66"/>
  <c r="CC15" i="66"/>
  <c r="CC16" i="66"/>
  <c r="CC14" i="66"/>
  <c r="AN78" i="73" s="1" a="1"/>
  <c r="AZ14" i="66"/>
  <c r="O78" i="73" s="1" a="1"/>
  <c r="AZ17" i="66"/>
  <c r="AZ16" i="66"/>
  <c r="AZ15" i="66"/>
  <c r="G7" i="73"/>
  <c r="CB16" i="66"/>
  <c r="CB14" i="66"/>
  <c r="AM78" i="73" s="1" a="1"/>
  <c r="CB17" i="66"/>
  <c r="CB15" i="66"/>
  <c r="AK71" i="73"/>
  <c r="AP71" i="73" s="1"/>
  <c r="AK73" i="73"/>
  <c r="AP73" i="73" s="1"/>
  <c r="AK72" i="73"/>
  <c r="AP72" i="73" s="1"/>
  <c r="R73" i="73"/>
  <c r="R71" i="73"/>
  <c r="R72" i="73"/>
  <c r="R70" i="73"/>
  <c r="AN73" i="73"/>
  <c r="AN71" i="73"/>
  <c r="AN70" i="73"/>
  <c r="AN72" i="73"/>
  <c r="AL71" i="73"/>
  <c r="AL70" i="73"/>
  <c r="AL72" i="73"/>
  <c r="AL73" i="73"/>
  <c r="Q73" i="73"/>
  <c r="Q71" i="73"/>
  <c r="Q72" i="73"/>
  <c r="Q70" i="73"/>
  <c r="AM73" i="73"/>
  <c r="AM70" i="73"/>
  <c r="AM71" i="73"/>
  <c r="AM72" i="73"/>
  <c r="BS13" i="69" a="1"/>
  <c r="Z68" i="73"/>
  <c r="AK68" i="73"/>
  <c r="AK70" i="73"/>
  <c r="AP70" i="73" s="1"/>
  <c r="CE13" i="69" a="1"/>
  <c r="X43" i="33"/>
  <c r="BC25" i="66"/>
  <c r="BC24" i="66"/>
  <c r="BC23" i="66"/>
  <c r="BC22" i="66"/>
  <c r="AZ25" i="66"/>
  <c r="AZ24" i="66"/>
  <c r="AZ23" i="66"/>
  <c r="AZ22" i="66"/>
  <c r="BB25" i="66"/>
  <c r="BB24" i="66"/>
  <c r="BB23" i="66"/>
  <c r="BB22" i="66"/>
  <c r="BA24" i="66"/>
  <c r="BA22" i="66"/>
  <c r="BA25" i="66"/>
  <c r="BA23" i="66"/>
  <c r="CA15" i="67"/>
  <c r="E11" i="45"/>
  <c r="AV62" i="73"/>
  <c r="AV63" i="73"/>
  <c r="AV64" i="73"/>
  <c r="AV65" i="73"/>
  <c r="B62" i="73" a="1"/>
  <c r="B62" i="73" s="1"/>
  <c r="W45" i="33"/>
  <c r="X45" i="33"/>
  <c r="H22" i="65" a="1"/>
  <c r="CA17" i="65"/>
  <c r="CA15" i="65"/>
  <c r="CA14" i="65"/>
  <c r="AL62" i="73" s="1" a="1"/>
  <c r="CA16" i="65"/>
  <c r="BA16" i="65"/>
  <c r="BA17" i="65"/>
  <c r="BA14" i="65"/>
  <c r="P62" i="73" s="1" a="1"/>
  <c r="BA15" i="65"/>
  <c r="W44" i="33"/>
  <c r="X44" i="33"/>
  <c r="X42" i="33"/>
  <c r="W42" i="33"/>
  <c r="N91" i="22" s="1"/>
  <c r="I88" i="22" s="1"/>
  <c r="AW63" i="73"/>
  <c r="AW65" i="73"/>
  <c r="AW62" i="73"/>
  <c r="AW64" i="73"/>
  <c r="AZ15" i="65"/>
  <c r="AZ14" i="65"/>
  <c r="O62" i="73" s="1" a="1"/>
  <c r="CA14" i="67"/>
  <c r="AL94" i="73" s="1" a="1"/>
  <c r="CA16" i="67"/>
  <c r="CA17" i="67"/>
  <c r="CB14" i="67"/>
  <c r="CB17" i="67"/>
  <c r="CB15" i="67"/>
  <c r="F62" i="73"/>
  <c r="AZ17" i="65"/>
  <c r="AZ16" i="65"/>
  <c r="K61" i="73"/>
  <c r="M61" i="73"/>
  <c r="CB16" i="67"/>
  <c r="BZ16" i="67"/>
  <c r="BZ14" i="67"/>
  <c r="BZ15" i="67"/>
  <c r="BZ17" i="67"/>
  <c r="CC17" i="67"/>
  <c r="CC15" i="67"/>
  <c r="CC16" i="67"/>
  <c r="CC14" i="67"/>
  <c r="BB16" i="65"/>
  <c r="BB14" i="65"/>
  <c r="Q62" i="73" s="1" a="1"/>
  <c r="BB17" i="65"/>
  <c r="BB15" i="65"/>
  <c r="F64" i="73"/>
  <c r="BZ14" i="65"/>
  <c r="AK62" i="73" s="1" a="1"/>
  <c r="BZ16" i="65"/>
  <c r="BZ15" i="65"/>
  <c r="BZ17" i="65"/>
  <c r="BC15" i="65"/>
  <c r="BC17" i="65"/>
  <c r="BC14" i="65"/>
  <c r="R62" i="73" s="1" a="1"/>
  <c r="BC16" i="65"/>
  <c r="CB16" i="65"/>
  <c r="CB14" i="65"/>
  <c r="AM62" i="73" s="1" a="1"/>
  <c r="CB17" i="65"/>
  <c r="CB15" i="65"/>
  <c r="P97" i="73"/>
  <c r="BE21" i="65" a="1"/>
  <c r="BE21" i="64" a="1"/>
  <c r="AC70" i="73" a="1"/>
  <c r="AB70" i="73" a="1"/>
  <c r="AA70" i="73" a="1"/>
  <c r="Z70" i="73" a="1"/>
  <c r="BE21" i="69" a="1"/>
  <c r="BA14" i="67"/>
  <c r="P94" i="73" s="1" a="1"/>
  <c r="BA15" i="67"/>
  <c r="BQ14" i="67"/>
  <c r="BQ15" i="67"/>
  <c r="BQ17" i="67"/>
  <c r="BQ16" i="67"/>
  <c r="L93" i="73"/>
  <c r="K93" i="73"/>
  <c r="M93" i="73"/>
  <c r="BN14" i="67"/>
  <c r="BP16" i="67"/>
  <c r="BP14" i="67"/>
  <c r="BP17" i="67"/>
  <c r="BO16" i="67"/>
  <c r="BN15" i="67"/>
  <c r="BN17" i="67"/>
  <c r="BO15" i="67"/>
  <c r="BO14" i="67"/>
  <c r="BB14" i="67"/>
  <c r="Q94" i="73" s="1" a="1"/>
  <c r="BC17" i="67"/>
  <c r="BC15" i="67"/>
  <c r="R94" i="73" s="1" a="1"/>
  <c r="BC16" i="67"/>
  <c r="J93" i="73"/>
  <c r="AI44" i="33"/>
  <c r="BB15" i="67"/>
  <c r="BB17" i="67"/>
  <c r="AZ15" i="67"/>
  <c r="AZ14" i="67"/>
  <c r="O94" i="73" s="1" a="1"/>
  <c r="AZ16" i="67"/>
  <c r="AI43" i="33"/>
  <c r="N100" i="22" s="1"/>
  <c r="J87" i="22" s="1"/>
  <c r="AJ43" i="33"/>
  <c r="CC16" i="65"/>
  <c r="CC14" i="65"/>
  <c r="AN62" i="73" s="1" a="1"/>
  <c r="CC17" i="65"/>
  <c r="CC15" i="65"/>
  <c r="Q96" i="73"/>
  <c r="O97" i="73"/>
  <c r="R94" i="73"/>
  <c r="F95" i="73"/>
  <c r="F96" i="73"/>
  <c r="BB23" i="71"/>
  <c r="BB25" i="71"/>
  <c r="BB22" i="71"/>
  <c r="BB24" i="71"/>
  <c r="BC22" i="71"/>
  <c r="BC23" i="71"/>
  <c r="BC25" i="71"/>
  <c r="BC24" i="71"/>
  <c r="AZ24" i="71"/>
  <c r="AZ22" i="71"/>
  <c r="AZ25" i="71"/>
  <c r="AZ23" i="71"/>
  <c r="BA23" i="71"/>
  <c r="BA24" i="71"/>
  <c r="BA25" i="71"/>
  <c r="BA22" i="71"/>
  <c r="E15" i="45"/>
  <c r="H22" i="67" a="1"/>
  <c r="AJ44" i="33"/>
  <c r="B94" i="73" a="1"/>
  <c r="B94" i="73" s="1"/>
  <c r="AW95" i="73"/>
  <c r="AW97" i="73"/>
  <c r="AW96" i="73"/>
  <c r="AW94" i="73"/>
  <c r="AI42" i="33"/>
  <c r="N99" i="22" s="1"/>
  <c r="I84" i="22" s="1"/>
  <c r="AV94" i="73"/>
  <c r="AV95" i="73"/>
  <c r="AV96" i="73"/>
  <c r="AV97" i="73"/>
  <c r="P96" i="73"/>
  <c r="BE21" i="62" a="1"/>
  <c r="BF21" i="62" s="1"/>
  <c r="AJ42" i="33"/>
  <c r="AJ45" i="33"/>
  <c r="AI45" i="33"/>
  <c r="F94" i="73"/>
  <c r="F97" i="73"/>
  <c r="BB22" i="61"/>
  <c r="AM50" i="33"/>
  <c r="F78" i="73"/>
  <c r="BC23" i="61"/>
  <c r="BB25" i="61"/>
  <c r="BC24" i="61"/>
  <c r="BC22" i="61"/>
  <c r="BE21" i="67" a="1"/>
  <c r="BB24" i="61"/>
  <c r="AD42" i="33"/>
  <c r="AC42" i="33"/>
  <c r="N95" i="22" s="1"/>
  <c r="I90" i="22" s="1"/>
  <c r="BA23" i="61"/>
  <c r="BA22" i="61"/>
  <c r="AZ24" i="61"/>
  <c r="AZ22" i="61"/>
  <c r="AZ23" i="61"/>
  <c r="BA25" i="61"/>
  <c r="F49" i="73"/>
  <c r="BB22" i="68"/>
  <c r="AZ25" i="68"/>
  <c r="BC22" i="68"/>
  <c r="BA24" i="68"/>
  <c r="BB25" i="68"/>
  <c r="BB24" i="68"/>
  <c r="AZ24" i="68"/>
  <c r="BC23" i="68"/>
  <c r="BC25" i="68"/>
  <c r="AZ23" i="68"/>
  <c r="BA22" i="68"/>
  <c r="BA25" i="68"/>
  <c r="B78" i="73" a="1"/>
  <c r="BB14" i="71"/>
  <c r="Q46" i="73" s="1" a="1"/>
  <c r="BB16" i="71"/>
  <c r="BB15" i="71"/>
  <c r="BB17" i="71"/>
  <c r="F89" i="73"/>
  <c r="F87" i="73"/>
  <c r="F86" i="73"/>
  <c r="BC16" i="71"/>
  <c r="BC14" i="71"/>
  <c r="R46" i="73" s="1" a="1"/>
  <c r="BC15" i="71"/>
  <c r="BC17" i="71"/>
  <c r="AV47" i="73"/>
  <c r="AV48" i="73"/>
  <c r="AV46" i="73"/>
  <c r="AV49" i="73"/>
  <c r="R45" i="33"/>
  <c r="Q45" i="33"/>
  <c r="AZ15" i="71"/>
  <c r="AZ14" i="71"/>
  <c r="O46" i="73" s="1" a="1"/>
  <c r="AZ16" i="71"/>
  <c r="AZ17" i="71"/>
  <c r="BA17" i="71"/>
  <c r="BA14" i="71"/>
  <c r="P46" i="73" s="1" a="1"/>
  <c r="BA16" i="71"/>
  <c r="BA15" i="71"/>
  <c r="K24" i="64"/>
  <c r="J25" i="64"/>
  <c r="J24" i="64"/>
  <c r="J23" i="64"/>
  <c r="I25" i="64"/>
  <c r="I22" i="64"/>
  <c r="H25" i="64"/>
  <c r="H23" i="64"/>
  <c r="H22" i="64"/>
  <c r="J54" i="73" s="1" a="1"/>
  <c r="AF44" i="33"/>
  <c r="K25" i="64"/>
  <c r="K23" i="64"/>
  <c r="K22" i="64"/>
  <c r="J22" i="64"/>
  <c r="I24" i="64"/>
  <c r="I23" i="64"/>
  <c r="H24" i="64"/>
  <c r="L85" i="73"/>
  <c r="K85" i="73"/>
  <c r="M85" i="73"/>
  <c r="CA17" i="71"/>
  <c r="CA16" i="71"/>
  <c r="CA14" i="71"/>
  <c r="AL46" i="73" s="1" a="1"/>
  <c r="CA15" i="71"/>
  <c r="H22" i="71" a="1"/>
  <c r="J45" i="73"/>
  <c r="CB15" i="71"/>
  <c r="CB17" i="71"/>
  <c r="CB14" i="71"/>
  <c r="AM46" i="73" s="1" a="1"/>
  <c r="CB16" i="71"/>
  <c r="AW47" i="73"/>
  <c r="AW48" i="73"/>
  <c r="AW46" i="73"/>
  <c r="AW49" i="73"/>
  <c r="E9" i="45"/>
  <c r="BZ17" i="71"/>
  <c r="BZ15" i="71"/>
  <c r="BZ16" i="71"/>
  <c r="BZ14" i="71"/>
  <c r="AK46" i="73" s="1" a="1"/>
  <c r="F48" i="73"/>
  <c r="R44" i="33"/>
  <c r="Q44" i="33"/>
  <c r="BO14" i="71"/>
  <c r="BO15" i="71"/>
  <c r="BO17" i="71"/>
  <c r="BO16" i="71"/>
  <c r="R43" i="33"/>
  <c r="Q43" i="33"/>
  <c r="N88" i="22" s="1"/>
  <c r="J80" i="22" s="1"/>
  <c r="BQ17" i="71"/>
  <c r="BQ16" i="71"/>
  <c r="BQ14" i="71"/>
  <c r="BQ15" i="71"/>
  <c r="BN15" i="71"/>
  <c r="BN17" i="71"/>
  <c r="BN14" i="71"/>
  <c r="BN16" i="71"/>
  <c r="Q42" i="33"/>
  <c r="N87" i="22" s="1"/>
  <c r="I79" i="22" s="1"/>
  <c r="R42" i="33"/>
  <c r="B46" i="73" a="1"/>
  <c r="CC17" i="71"/>
  <c r="CC14" i="71"/>
  <c r="AN46" i="73" s="1" a="1"/>
  <c r="CC16" i="71"/>
  <c r="CC15" i="71"/>
  <c r="BP16" i="71"/>
  <c r="BP17" i="71"/>
  <c r="BP14" i="71"/>
  <c r="BP15" i="71"/>
  <c r="B86" i="73" a="1"/>
  <c r="B88" i="73" s="1"/>
  <c r="AG45" i="33"/>
  <c r="AF42" i="33"/>
  <c r="N97" i="22" s="1"/>
  <c r="I91" i="22" s="1"/>
  <c r="J85" i="73"/>
  <c r="H22" i="68" a="1"/>
  <c r="F88" i="73"/>
  <c r="AW87" i="73"/>
  <c r="AW88" i="73"/>
  <c r="AW89" i="73"/>
  <c r="AW86" i="73"/>
  <c r="E14" i="45"/>
  <c r="H14" i="45" s="1"/>
  <c r="AV86" i="73"/>
  <c r="AV87" i="73"/>
  <c r="AV88" i="73"/>
  <c r="AV89" i="73"/>
  <c r="AF45" i="33"/>
  <c r="AF43" i="33"/>
  <c r="N98" i="22" s="1"/>
  <c r="I87" i="22" s="1"/>
  <c r="AG43" i="33"/>
  <c r="AG42" i="33"/>
  <c r="E112" i="48"/>
  <c r="AP50" i="33"/>
  <c r="F47" i="73"/>
  <c r="F81" i="73"/>
  <c r="K45" i="73"/>
  <c r="L45" i="73"/>
  <c r="M45" i="73"/>
  <c r="AN15" i="73"/>
  <c r="AN14" i="73"/>
  <c r="AN17" i="73"/>
  <c r="AN16" i="73"/>
  <c r="AG44" i="33"/>
  <c r="H10" i="45"/>
  <c r="H11" i="45"/>
  <c r="AK54" i="73"/>
  <c r="AP54" i="73" s="1"/>
  <c r="F46" i="73"/>
  <c r="F79" i="73"/>
  <c r="F24" i="73"/>
  <c r="AD45" i="33"/>
  <c r="AC45" i="33"/>
  <c r="E6" i="45"/>
  <c r="H6" i="45" s="1"/>
  <c r="CE13" i="64" a="1"/>
  <c r="AC43" i="33"/>
  <c r="N96" i="22" s="1"/>
  <c r="J88" i="22" s="1"/>
  <c r="E108" i="48" s="1"/>
  <c r="AD43" i="33"/>
  <c r="H44" i="33"/>
  <c r="I44" i="33"/>
  <c r="E13" i="45"/>
  <c r="H13" i="45" s="1"/>
  <c r="AC44" i="33"/>
  <c r="AK55" i="73"/>
  <c r="AP55" i="73" s="1"/>
  <c r="AK57" i="73"/>
  <c r="AK56" i="73"/>
  <c r="AN56" i="73"/>
  <c r="AN54" i="73"/>
  <c r="AN57" i="73"/>
  <c r="AN55" i="73"/>
  <c r="F80" i="73"/>
  <c r="AK52" i="73"/>
  <c r="AD44" i="33"/>
  <c r="K25" i="69"/>
  <c r="J22" i="69"/>
  <c r="K24" i="69"/>
  <c r="I25" i="69"/>
  <c r="K23" i="69"/>
  <c r="I24" i="69"/>
  <c r="H25" i="69"/>
  <c r="K22" i="69"/>
  <c r="I23" i="69"/>
  <c r="H24" i="69"/>
  <c r="I22" i="69"/>
  <c r="H23" i="69"/>
  <c r="J25" i="69"/>
  <c r="J23" i="69"/>
  <c r="H22" i="69"/>
  <c r="J70" i="73" s="1" a="1"/>
  <c r="J24" i="69"/>
  <c r="B72" i="73"/>
  <c r="B70" i="73"/>
  <c r="B73" i="73"/>
  <c r="B71" i="73"/>
  <c r="E50" i="33"/>
  <c r="AM17" i="73"/>
  <c r="AM15" i="73"/>
  <c r="AM16" i="73"/>
  <c r="AM14" i="73"/>
  <c r="AK15" i="73"/>
  <c r="AP15" i="73" s="1"/>
  <c r="AK16" i="73"/>
  <c r="AK17" i="73"/>
  <c r="AP17" i="73" s="1"/>
  <c r="M77" i="73"/>
  <c r="L77" i="73"/>
  <c r="K77" i="73"/>
  <c r="AL55" i="73"/>
  <c r="AL54" i="73"/>
  <c r="AL57" i="73"/>
  <c r="AL56" i="73"/>
  <c r="AM55" i="73"/>
  <c r="AM57" i="73"/>
  <c r="AM56" i="73"/>
  <c r="AM54" i="73"/>
  <c r="AK14" i="73"/>
  <c r="AP14" i="73" s="1"/>
  <c r="CE13" i="62" a="1"/>
  <c r="AK12" i="73"/>
  <c r="AR50" i="33"/>
  <c r="D110" i="48"/>
  <c r="AD50" i="33"/>
  <c r="AV79" i="73"/>
  <c r="AV80" i="73"/>
  <c r="AV78" i="73"/>
  <c r="AV81" i="73"/>
  <c r="J77" i="73"/>
  <c r="H22" i="66" a="1"/>
  <c r="AW78" i="73"/>
  <c r="AW79" i="73"/>
  <c r="AW80" i="73"/>
  <c r="AW81" i="73"/>
  <c r="AN62" i="73"/>
  <c r="AN63" i="73"/>
  <c r="AN65" i="73"/>
  <c r="AN64" i="73"/>
  <c r="AA14" i="73" a="1"/>
  <c r="AA17" i="73" s="1"/>
  <c r="H5" i="45"/>
  <c r="AL14" i="73"/>
  <c r="AL17" i="73"/>
  <c r="AL16" i="73"/>
  <c r="AL15" i="73"/>
  <c r="BO17" i="68"/>
  <c r="BO14" i="68"/>
  <c r="BO15" i="68"/>
  <c r="BO16" i="68"/>
  <c r="BN15" i="68"/>
  <c r="BN16" i="68"/>
  <c r="BN17" i="68"/>
  <c r="BN14" i="68"/>
  <c r="B56" i="73"/>
  <c r="B57" i="73"/>
  <c r="B55" i="73"/>
  <c r="W50" i="33"/>
  <c r="B15" i="73"/>
  <c r="B17" i="73"/>
  <c r="E94" i="48"/>
  <c r="BQ15" i="68"/>
  <c r="BQ16" i="68"/>
  <c r="BQ17" i="68"/>
  <c r="BQ14" i="68"/>
  <c r="BP17" i="68"/>
  <c r="BP14" i="68"/>
  <c r="BP15" i="68"/>
  <c r="BP16" i="68"/>
  <c r="AB54" i="73" a="1"/>
  <c r="AA54" i="73" a="1"/>
  <c r="Q57" i="73"/>
  <c r="D106" i="48"/>
  <c r="BB17" i="63"/>
  <c r="BB15" i="63"/>
  <c r="F25" i="73"/>
  <c r="F22" i="73"/>
  <c r="R17" i="73"/>
  <c r="R15" i="73"/>
  <c r="R14" i="73"/>
  <c r="R16" i="73"/>
  <c r="P15" i="73"/>
  <c r="P14" i="73"/>
  <c r="P17" i="73"/>
  <c r="P16" i="73"/>
  <c r="O16" i="73"/>
  <c r="O15" i="73"/>
  <c r="O17" i="73"/>
  <c r="Q17" i="73"/>
  <c r="Q14" i="73"/>
  <c r="Q16" i="73"/>
  <c r="Q15" i="73"/>
  <c r="BC25" i="63"/>
  <c r="CA16" i="68"/>
  <c r="AZ17" i="68"/>
  <c r="AZ14" i="68"/>
  <c r="O86" i="73" s="1" a="1"/>
  <c r="BA14" i="68"/>
  <c r="P86" i="73" s="1" a="1"/>
  <c r="BA17" i="68"/>
  <c r="BC14" i="63"/>
  <c r="R22" i="73" s="1" a="1"/>
  <c r="BC16" i="63"/>
  <c r="BC15" i="63"/>
  <c r="BA17" i="63"/>
  <c r="Q56" i="73"/>
  <c r="Q55" i="73"/>
  <c r="Q54" i="73"/>
  <c r="CA15" i="68"/>
  <c r="CA14" i="68"/>
  <c r="AL86" i="73" s="1" a="1"/>
  <c r="CA17" i="68"/>
  <c r="AZ16" i="68"/>
  <c r="AZ15" i="68"/>
  <c r="BA14" i="63"/>
  <c r="P22" i="73" s="1" a="1"/>
  <c r="I45" i="33"/>
  <c r="AC14" i="73" a="1"/>
  <c r="AC14" i="73" s="1"/>
  <c r="Z14" i="73" a="1"/>
  <c r="Z16" i="73" s="1"/>
  <c r="BA16" i="63"/>
  <c r="AB14" i="73" a="1"/>
  <c r="AB15" i="73" s="1"/>
  <c r="BA15" i="68"/>
  <c r="BC17" i="63"/>
  <c r="BB14" i="63"/>
  <c r="Q22" i="73" s="1" a="1"/>
  <c r="H45" i="33"/>
  <c r="B14" i="73"/>
  <c r="I22" i="62"/>
  <c r="H25" i="62"/>
  <c r="H24" i="62"/>
  <c r="I25" i="62"/>
  <c r="J24" i="62"/>
  <c r="H23" i="62"/>
  <c r="I24" i="62"/>
  <c r="K25" i="62"/>
  <c r="K24" i="62"/>
  <c r="J23" i="62"/>
  <c r="I23" i="62"/>
  <c r="H22" i="62"/>
  <c r="J14" i="73" s="1" a="1"/>
  <c r="K23" i="62"/>
  <c r="K22" i="62"/>
  <c r="J25" i="62"/>
  <c r="J22" i="62"/>
  <c r="O14" i="73"/>
  <c r="BE13" i="62" a="1"/>
  <c r="Z12" i="73"/>
  <c r="BS13" i="62" a="1"/>
  <c r="I50" i="33"/>
  <c r="BA16" i="68"/>
  <c r="BC14" i="68"/>
  <c r="R86" i="73" s="1" a="1"/>
  <c r="BC16" i="68"/>
  <c r="BC17" i="68"/>
  <c r="BC15" i="68"/>
  <c r="BB14" i="68"/>
  <c r="Q86" i="73" s="1" a="1"/>
  <c r="BB17" i="68"/>
  <c r="BB15" i="68"/>
  <c r="BB16" i="68"/>
  <c r="BZ16" i="68"/>
  <c r="BZ17" i="68"/>
  <c r="BZ14" i="68"/>
  <c r="AK86" i="73" s="1" a="1"/>
  <c r="BZ15" i="68"/>
  <c r="CC17" i="68"/>
  <c r="CC15" i="68"/>
  <c r="CC16" i="68"/>
  <c r="CC14" i="68"/>
  <c r="AN86" i="73" s="1" a="1"/>
  <c r="CB14" i="68"/>
  <c r="AM86" i="73" s="1" a="1"/>
  <c r="CB17" i="68"/>
  <c r="CB16" i="68"/>
  <c r="CB15" i="68"/>
  <c r="BA15" i="63"/>
  <c r="BB16" i="63"/>
  <c r="BA25" i="63"/>
  <c r="BA24" i="63"/>
  <c r="BA22" i="63"/>
  <c r="BA23" i="63"/>
  <c r="BC24" i="63"/>
  <c r="BC23" i="63"/>
  <c r="BC22" i="63"/>
  <c r="BB24" i="63"/>
  <c r="BB23" i="63"/>
  <c r="BB25" i="63"/>
  <c r="BB22" i="63"/>
  <c r="AZ24" i="63"/>
  <c r="AZ22" i="63"/>
  <c r="AZ23" i="63"/>
  <c r="AZ25" i="63"/>
  <c r="H42" i="33"/>
  <c r="N81" i="22" s="1"/>
  <c r="I80" i="22" s="1"/>
  <c r="I42" i="33"/>
  <c r="AZ16" i="63"/>
  <c r="AZ15" i="63"/>
  <c r="AZ17" i="63"/>
  <c r="AZ14" i="63"/>
  <c r="O22" i="73" s="1" a="1"/>
  <c r="F23" i="73"/>
  <c r="BO17" i="63"/>
  <c r="CA17" i="63"/>
  <c r="CA14" i="63"/>
  <c r="AL22" i="73" s="1" a="1"/>
  <c r="Z52" i="73"/>
  <c r="Q81" i="73"/>
  <c r="Q78" i="73"/>
  <c r="Q79" i="73"/>
  <c r="Q80" i="73"/>
  <c r="O57" i="73"/>
  <c r="O55" i="73"/>
  <c r="O56" i="73"/>
  <c r="CB16" i="61"/>
  <c r="CB17" i="61"/>
  <c r="CB14" i="61"/>
  <c r="AM6" i="73" s="1" a="1"/>
  <c r="CB15" i="61"/>
  <c r="BA14" i="61"/>
  <c r="P6" i="73" s="1" a="1"/>
  <c r="BA16" i="61"/>
  <c r="BA15" i="61"/>
  <c r="BA17" i="61"/>
  <c r="CC14" i="61"/>
  <c r="AN6" i="73" s="1" a="1"/>
  <c r="CC16" i="61"/>
  <c r="CC15" i="61"/>
  <c r="CC17" i="61"/>
  <c r="AZ16" i="61"/>
  <c r="AZ17" i="61"/>
  <c r="AZ15" i="61"/>
  <c r="AZ14" i="61"/>
  <c r="O6" i="73" s="1" a="1"/>
  <c r="BC17" i="61"/>
  <c r="BC16" i="61"/>
  <c r="BC15" i="61"/>
  <c r="BC14" i="61"/>
  <c r="R6" i="73" s="1" a="1"/>
  <c r="BB16" i="61"/>
  <c r="BB14" i="61"/>
  <c r="Q6" i="73" s="1" a="1"/>
  <c r="BB15" i="61"/>
  <c r="BB17" i="61"/>
  <c r="BO14" i="63"/>
  <c r="BO15" i="63"/>
  <c r="BO16" i="63"/>
  <c r="CA16" i="63"/>
  <c r="CA15" i="63"/>
  <c r="BS13" i="64" a="1"/>
  <c r="Z54" i="73" a="1"/>
  <c r="BN17" i="63"/>
  <c r="BN16" i="63"/>
  <c r="BN15" i="63"/>
  <c r="BN14" i="63"/>
  <c r="CC14" i="63"/>
  <c r="AN22" i="73" s="1" a="1"/>
  <c r="CC16" i="63"/>
  <c r="CC15" i="63"/>
  <c r="CC17" i="63"/>
  <c r="BQ15" i="63"/>
  <c r="BQ16" i="63"/>
  <c r="BQ17" i="63"/>
  <c r="BQ14" i="63"/>
  <c r="CB14" i="63"/>
  <c r="AM22" i="73" s="1" a="1"/>
  <c r="CB17" i="63"/>
  <c r="CB15" i="63"/>
  <c r="CB16" i="63"/>
  <c r="BP17" i="63"/>
  <c r="BP14" i="63"/>
  <c r="BP16" i="63"/>
  <c r="BP15" i="63"/>
  <c r="BZ16" i="63"/>
  <c r="BZ14" i="63"/>
  <c r="AK22" i="73" s="1" a="1"/>
  <c r="BZ17" i="63"/>
  <c r="BZ15" i="63"/>
  <c r="AC54" i="73" a="1"/>
  <c r="AV24" i="73"/>
  <c r="AV25" i="73"/>
  <c r="AV22" i="73"/>
  <c r="AV23" i="73"/>
  <c r="BE13" i="64" a="1"/>
  <c r="O54" i="73"/>
  <c r="B22" i="73" a="1"/>
  <c r="R55" i="73"/>
  <c r="R56" i="73"/>
  <c r="R57" i="73"/>
  <c r="R54" i="73"/>
  <c r="P54" i="73"/>
  <c r="P57" i="73"/>
  <c r="P56" i="73"/>
  <c r="P55" i="73"/>
  <c r="L21" i="73"/>
  <c r="M21" i="73"/>
  <c r="K21" i="73"/>
  <c r="AK80" i="73"/>
  <c r="AP80" i="73" s="1"/>
  <c r="AK81" i="73"/>
  <c r="AP81" i="73" s="1"/>
  <c r="AK79" i="73"/>
  <c r="AP79" i="73" s="1"/>
  <c r="AL80" i="73"/>
  <c r="AL78" i="73"/>
  <c r="AL79" i="73"/>
  <c r="AL81" i="73"/>
  <c r="R78" i="73"/>
  <c r="R80" i="73"/>
  <c r="R81" i="73"/>
  <c r="R79" i="73"/>
  <c r="P80" i="73"/>
  <c r="P81" i="73"/>
  <c r="P79" i="73"/>
  <c r="P78" i="73"/>
  <c r="CA15" i="61"/>
  <c r="CA16" i="61"/>
  <c r="CA17" i="61"/>
  <c r="CA14" i="61"/>
  <c r="AL6" i="73" s="1" a="1"/>
  <c r="BZ14" i="61"/>
  <c r="AK6" i="73" s="1" a="1"/>
  <c r="BZ17" i="61"/>
  <c r="BZ15" i="61"/>
  <c r="BZ16" i="61"/>
  <c r="BP16" i="61"/>
  <c r="BP17" i="61"/>
  <c r="BP14" i="61"/>
  <c r="BP15" i="61"/>
  <c r="BN17" i="61"/>
  <c r="BN14" i="61"/>
  <c r="BN15" i="61"/>
  <c r="BN16" i="61"/>
  <c r="BQ17" i="61"/>
  <c r="BQ14" i="61"/>
  <c r="BQ15" i="61"/>
  <c r="BQ16" i="61"/>
  <c r="BO14" i="61"/>
  <c r="BO16" i="61"/>
  <c r="BO17" i="61"/>
  <c r="BO15" i="61"/>
  <c r="J21" i="73"/>
  <c r="H22" i="63" a="1"/>
  <c r="Z76" i="73"/>
  <c r="BS13" i="66" a="1"/>
  <c r="H43" i="33"/>
  <c r="N82" i="22" s="1"/>
  <c r="J79" i="22" s="1"/>
  <c r="I43" i="33"/>
  <c r="AW22" i="73"/>
  <c r="AW23" i="73"/>
  <c r="AW24" i="73"/>
  <c r="AW25" i="73"/>
  <c r="Q31" i="73"/>
  <c r="Q32" i="73"/>
  <c r="Q30" i="73"/>
  <c r="Q33" i="73"/>
  <c r="AK32" i="73"/>
  <c r="AP32" i="73" s="1"/>
  <c r="AK33" i="73"/>
  <c r="AP33" i="73" s="1"/>
  <c r="AK31" i="73"/>
  <c r="AP31" i="73" s="1"/>
  <c r="O31" i="73"/>
  <c r="O32" i="73"/>
  <c r="O33" i="73"/>
  <c r="AM33" i="73"/>
  <c r="AM32" i="73"/>
  <c r="AM31" i="73"/>
  <c r="AM30" i="73"/>
  <c r="R33" i="73"/>
  <c r="R31" i="73"/>
  <c r="R32" i="73"/>
  <c r="R30" i="73"/>
  <c r="AN33" i="73"/>
  <c r="AN31" i="73"/>
  <c r="AN32" i="73"/>
  <c r="AN30" i="73"/>
  <c r="P31" i="73"/>
  <c r="P32" i="73"/>
  <c r="P33" i="73"/>
  <c r="P30" i="73"/>
  <c r="AL33" i="73"/>
  <c r="AL32" i="73"/>
  <c r="AL31" i="73"/>
  <c r="AL30" i="73"/>
  <c r="AM39" i="73"/>
  <c r="AM38" i="73"/>
  <c r="AM41" i="73"/>
  <c r="AM40" i="73"/>
  <c r="AL39" i="73"/>
  <c r="AL38" i="73"/>
  <c r="AL41" i="73"/>
  <c r="AL40" i="73"/>
  <c r="R38" i="73"/>
  <c r="R41" i="73"/>
  <c r="R39" i="73"/>
  <c r="R40" i="73"/>
  <c r="AK40" i="73"/>
  <c r="AK39" i="73"/>
  <c r="AP39" i="73" s="1"/>
  <c r="AK41" i="73"/>
  <c r="AN41" i="73"/>
  <c r="AN39" i="73"/>
  <c r="AN38" i="73"/>
  <c r="AN40" i="73"/>
  <c r="O40" i="73"/>
  <c r="O41" i="73"/>
  <c r="O39" i="73"/>
  <c r="Q41" i="73"/>
  <c r="Q39" i="73"/>
  <c r="Q40" i="73"/>
  <c r="Q38" i="73"/>
  <c r="P39" i="73"/>
  <c r="P38" i="73"/>
  <c r="P41" i="73"/>
  <c r="P40" i="73"/>
  <c r="BE21" i="72" a="1"/>
  <c r="BG21" i="72" s="1"/>
  <c r="BE21" i="70" a="1"/>
  <c r="BG21" i="70" s="1"/>
  <c r="D97" i="48"/>
  <c r="AA30" i="73" a="1"/>
  <c r="AA32" i="73" s="1"/>
  <c r="AC30" i="73" a="1"/>
  <c r="AC31" i="73" s="1"/>
  <c r="O30" i="73"/>
  <c r="BE13" i="70" a="1"/>
  <c r="T50" i="33"/>
  <c r="D105" i="48"/>
  <c r="B31" i="73"/>
  <c r="B33" i="73"/>
  <c r="B30" i="73"/>
  <c r="B32" i="73"/>
  <c r="AO50" i="33"/>
  <c r="AB30" i="73" a="1"/>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B41" i="73"/>
  <c r="B38" i="73"/>
  <c r="B40" i="73"/>
  <c r="AC38" i="73" a="1"/>
  <c r="AC39" i="73" s="1"/>
  <c r="AA38" i="73" a="1"/>
  <c r="B50" i="33"/>
  <c r="J25" i="72"/>
  <c r="J24" i="72"/>
  <c r="J23" i="72"/>
  <c r="J22" i="72"/>
  <c r="H25" i="72"/>
  <c r="H24" i="72"/>
  <c r="H23" i="72"/>
  <c r="H22" i="72"/>
  <c r="J38" i="73" s="1" a="1"/>
  <c r="K25" i="72"/>
  <c r="K24" i="72"/>
  <c r="K23" i="72"/>
  <c r="K22" i="72"/>
  <c r="I25" i="72"/>
  <c r="I24" i="72"/>
  <c r="I23" i="72"/>
  <c r="I22" i="72"/>
  <c r="AB38" i="73" a="1"/>
  <c r="CE13" i="72" a="1"/>
  <c r="AK36" i="73"/>
  <c r="AK38" i="73"/>
  <c r="AP38" i="73" s="1"/>
  <c r="D112" i="48"/>
  <c r="AC50" i="33"/>
  <c r="D101" i="48"/>
  <c r="O38" i="73"/>
  <c r="BE13" i="72" a="1"/>
  <c r="BS13" i="72" a="1"/>
  <c r="Z36" i="73"/>
  <c r="Z38" i="73" a="1"/>
  <c r="BS13" i="63" a="1"/>
  <c r="Z20" i="73"/>
  <c r="AA62" i="73" l="1" a="1"/>
  <c r="AK78" i="73"/>
  <c r="AP78" i="73" s="1"/>
  <c r="CE13" i="66" a="1"/>
  <c r="AK76" i="73"/>
  <c r="AL95" i="73"/>
  <c r="B63" i="73"/>
  <c r="B65" i="73"/>
  <c r="B64" i="73"/>
  <c r="Z60" i="73"/>
  <c r="BS13" i="65" a="1"/>
  <c r="Z62" i="73" a="1"/>
  <c r="AB62" i="73" a="1"/>
  <c r="AC62" i="73" a="1"/>
  <c r="AA78" i="73" a="1"/>
  <c r="Z78" i="73" a="1"/>
  <c r="AC78" i="73" a="1"/>
  <c r="B43" i="33"/>
  <c r="N78" i="22" s="1"/>
  <c r="I77" i="22" s="1"/>
  <c r="F9" i="73"/>
  <c r="C43" i="33"/>
  <c r="F6" i="73"/>
  <c r="M5" i="73"/>
  <c r="L5" i="73"/>
  <c r="K5" i="73"/>
  <c r="AV6" i="73"/>
  <c r="AV7" i="73"/>
  <c r="AV8" i="73"/>
  <c r="AV9" i="73"/>
  <c r="B44" i="33"/>
  <c r="C44" i="33"/>
  <c r="AW7" i="73"/>
  <c r="AW6" i="73"/>
  <c r="AW8" i="73"/>
  <c r="C42" i="33"/>
  <c r="B42" i="33"/>
  <c r="N77" i="22" s="1"/>
  <c r="I83" i="22" s="1"/>
  <c r="J5" i="73"/>
  <c r="H22" i="61" a="1"/>
  <c r="T71" i="73"/>
  <c r="T72" i="73"/>
  <c r="B45" i="33"/>
  <c r="C45" i="33"/>
  <c r="E4" i="45"/>
  <c r="H4" i="45" s="1"/>
  <c r="F8" i="73"/>
  <c r="T73" i="73"/>
  <c r="T70" i="73"/>
  <c r="BF13" i="69"/>
  <c r="BH13" i="69"/>
  <c r="BG13" i="69"/>
  <c r="BE13" i="69"/>
  <c r="U69" i="73" s="1" a="1"/>
  <c r="O78" i="73"/>
  <c r="BE13" i="66" a="1"/>
  <c r="F7" i="73"/>
  <c r="AW9" i="73"/>
  <c r="B6" i="73" a="1"/>
  <c r="AM79" i="73"/>
  <c r="AM80" i="73"/>
  <c r="AM81" i="73"/>
  <c r="AM78" i="73"/>
  <c r="BV13" i="69"/>
  <c r="BS13" i="69"/>
  <c r="BT13" i="69"/>
  <c r="BU13" i="69"/>
  <c r="CG13" i="69"/>
  <c r="CE13" i="69"/>
  <c r="AQ69" i="73" s="1" a="1"/>
  <c r="CF13" i="69"/>
  <c r="CH13" i="69"/>
  <c r="AL62" i="73"/>
  <c r="AL65" i="73"/>
  <c r="AL64" i="73"/>
  <c r="AL63" i="73"/>
  <c r="AN78" i="73"/>
  <c r="AN80" i="73"/>
  <c r="AN79" i="73"/>
  <c r="AN81" i="73"/>
  <c r="O79" i="73"/>
  <c r="O80" i="73"/>
  <c r="O81" i="73"/>
  <c r="AB78" i="73" a="1"/>
  <c r="AB81" i="73" s="1"/>
  <c r="BE21" i="66" a="1"/>
  <c r="H15" i="45"/>
  <c r="Q97" i="73"/>
  <c r="Q95" i="73"/>
  <c r="Q94" i="73"/>
  <c r="O96" i="73"/>
  <c r="AB94" i="73" a="1"/>
  <c r="AB95" i="73" s="1"/>
  <c r="H25" i="65"/>
  <c r="AA94" i="73" a="1"/>
  <c r="AA95" i="73" s="1"/>
  <c r="H23" i="65"/>
  <c r="K25" i="65"/>
  <c r="J23" i="65"/>
  <c r="K23" i="65"/>
  <c r="I24" i="65"/>
  <c r="J25" i="65"/>
  <c r="H22" i="65"/>
  <c r="J62" i="73" s="1" a="1"/>
  <c r="I22" i="65"/>
  <c r="CE13" i="67" a="1"/>
  <c r="Z94" i="73" a="1"/>
  <c r="Z95" i="73" s="1"/>
  <c r="AE95" i="73" s="1"/>
  <c r="AC94" i="73" a="1"/>
  <c r="AC94" i="73" s="1"/>
  <c r="AK92" i="73"/>
  <c r="AM94" i="73"/>
  <c r="AN94" i="73"/>
  <c r="J24" i="65"/>
  <c r="J22" i="65"/>
  <c r="H24" i="65"/>
  <c r="K24" i="65"/>
  <c r="K22" i="65"/>
  <c r="I25" i="65"/>
  <c r="I23" i="65"/>
  <c r="BE21" i="64"/>
  <c r="BF21" i="64"/>
  <c r="BG21" i="64"/>
  <c r="BH21" i="64"/>
  <c r="AK62" i="73"/>
  <c r="AP62" i="73" s="1"/>
  <c r="CE13" i="65" a="1"/>
  <c r="P63" i="73"/>
  <c r="P62" i="73"/>
  <c r="P65" i="73"/>
  <c r="P64" i="73"/>
  <c r="O62" i="73"/>
  <c r="AK60" i="73"/>
  <c r="R64" i="73"/>
  <c r="R62" i="73"/>
  <c r="R65" i="73"/>
  <c r="R63" i="73"/>
  <c r="AM63" i="73"/>
  <c r="AM65" i="73"/>
  <c r="AM62" i="73"/>
  <c r="AM64" i="73"/>
  <c r="AK65" i="73"/>
  <c r="AP65" i="73" s="1"/>
  <c r="AK63" i="73"/>
  <c r="AP63" i="73" s="1"/>
  <c r="AK64" i="73"/>
  <c r="AP64" i="73" s="1"/>
  <c r="AM96" i="73"/>
  <c r="AM97" i="73"/>
  <c r="D108" i="48"/>
  <c r="O63" i="73"/>
  <c r="BE13" i="65" a="1"/>
  <c r="AM95" i="73"/>
  <c r="AN96" i="73"/>
  <c r="AN95" i="73"/>
  <c r="AN97" i="73"/>
  <c r="AK96" i="73"/>
  <c r="AP96" i="73" s="1"/>
  <c r="AK94" i="73"/>
  <c r="AP94" i="73" s="1"/>
  <c r="O50" i="33"/>
  <c r="AL97" i="73"/>
  <c r="AL96" i="73"/>
  <c r="Q50" i="33"/>
  <c r="AK97" i="73"/>
  <c r="AP97" i="73" s="1"/>
  <c r="AK95" i="73"/>
  <c r="AP95" i="73" s="1"/>
  <c r="AB71" i="73"/>
  <c r="AB72" i="73"/>
  <c r="AB73" i="73"/>
  <c r="AB70" i="73"/>
  <c r="AC72" i="73"/>
  <c r="AC71" i="73"/>
  <c r="AC70" i="73"/>
  <c r="AC73" i="73"/>
  <c r="AL94" i="73"/>
  <c r="O64" i="73"/>
  <c r="O65" i="73"/>
  <c r="Q63" i="73"/>
  <c r="Q62" i="73"/>
  <c r="Q65" i="73"/>
  <c r="Q64" i="73"/>
  <c r="BE21" i="65"/>
  <c r="BF21" i="65"/>
  <c r="BG21" i="65"/>
  <c r="BH21" i="65"/>
  <c r="E109" i="48"/>
  <c r="AA70" i="73"/>
  <c r="AA71" i="73"/>
  <c r="AA72" i="73"/>
  <c r="AA73" i="73"/>
  <c r="Z72" i="73"/>
  <c r="Z73" i="73"/>
  <c r="Z70" i="73"/>
  <c r="Z71" i="73"/>
  <c r="T97" i="73"/>
  <c r="BH21" i="69"/>
  <c r="BG21" i="69"/>
  <c r="BF21" i="69"/>
  <c r="BE21" i="69"/>
  <c r="O94" i="73"/>
  <c r="O95" i="73"/>
  <c r="R96" i="73"/>
  <c r="R95" i="73"/>
  <c r="R97" i="73"/>
  <c r="P95" i="73"/>
  <c r="P94" i="73"/>
  <c r="Z92" i="73"/>
  <c r="BS13" i="67" a="1"/>
  <c r="BE13" i="67" a="1"/>
  <c r="B95" i="73"/>
  <c r="B96" i="73"/>
  <c r="B97" i="73"/>
  <c r="BE21" i="71" a="1"/>
  <c r="B22" i="73"/>
  <c r="B23" i="73"/>
  <c r="B24" i="73"/>
  <c r="B25" i="73"/>
  <c r="I25" i="67"/>
  <c r="H22" i="67"/>
  <c r="J94" i="73" s="1" a="1"/>
  <c r="I24" i="67"/>
  <c r="K24" i="67"/>
  <c r="H25" i="67"/>
  <c r="J22" i="67"/>
  <c r="I23" i="67"/>
  <c r="J23" i="67"/>
  <c r="K25" i="67"/>
  <c r="J25" i="67"/>
  <c r="J24" i="67"/>
  <c r="K23" i="67"/>
  <c r="I22" i="67"/>
  <c r="K22" i="67"/>
  <c r="H24" i="67"/>
  <c r="H23" i="67"/>
  <c r="D104" i="48"/>
  <c r="AI50" i="33"/>
  <c r="BH21" i="62"/>
  <c r="BG21" i="62"/>
  <c r="BE21" i="62"/>
  <c r="AL50" i="33"/>
  <c r="E102" i="28"/>
  <c r="D102" i="28" s="1"/>
  <c r="E102" i="47"/>
  <c r="BE21" i="67"/>
  <c r="BF21" i="67"/>
  <c r="BG21" i="67"/>
  <c r="BH21" i="67"/>
  <c r="BE21" i="61" a="1"/>
  <c r="BH21" i="61" s="1"/>
  <c r="Z62" i="73"/>
  <c r="AE62" i="73" s="1"/>
  <c r="Z65" i="73"/>
  <c r="Z64" i="73"/>
  <c r="Z63" i="73"/>
  <c r="AE63" i="73" s="1"/>
  <c r="D113" i="48"/>
  <c r="BT13" i="65"/>
  <c r="BU13" i="65"/>
  <c r="BV13" i="65"/>
  <c r="BS13" i="65"/>
  <c r="AA62" i="73"/>
  <c r="AA63" i="73"/>
  <c r="AA64" i="73"/>
  <c r="L57" i="73"/>
  <c r="M55" i="73"/>
  <c r="M56" i="73"/>
  <c r="M57" i="73"/>
  <c r="BE21" i="68" a="1"/>
  <c r="BH21" i="68" s="1"/>
  <c r="K54" i="73"/>
  <c r="K57" i="73"/>
  <c r="L54" i="73"/>
  <c r="L55" i="73"/>
  <c r="L56" i="73"/>
  <c r="M54" i="73"/>
  <c r="B79" i="73"/>
  <c r="B80" i="73"/>
  <c r="B81" i="73"/>
  <c r="B78" i="73"/>
  <c r="J54" i="73"/>
  <c r="J55" i="73"/>
  <c r="J56" i="73"/>
  <c r="J57" i="73"/>
  <c r="K55" i="73"/>
  <c r="K56" i="73"/>
  <c r="AL47" i="73"/>
  <c r="AL46" i="73"/>
  <c r="AL48" i="73"/>
  <c r="AL49" i="73"/>
  <c r="O49" i="73"/>
  <c r="O48" i="73"/>
  <c r="O47" i="73"/>
  <c r="R49" i="73"/>
  <c r="R47" i="73"/>
  <c r="R46" i="73"/>
  <c r="R48" i="73"/>
  <c r="Q49" i="73"/>
  <c r="Q47" i="73"/>
  <c r="Q48" i="73"/>
  <c r="Q46" i="73"/>
  <c r="P47" i="73"/>
  <c r="P48" i="73"/>
  <c r="P46" i="73"/>
  <c r="P49" i="73"/>
  <c r="BE13" i="71" a="1"/>
  <c r="O46" i="73"/>
  <c r="AA54" i="73"/>
  <c r="AA57" i="73"/>
  <c r="AA55" i="73"/>
  <c r="AA56" i="73"/>
  <c r="CH13" i="64"/>
  <c r="CE13" i="64"/>
  <c r="AQ53" i="73" s="1" a="1"/>
  <c r="CG13" i="64"/>
  <c r="CF13" i="64"/>
  <c r="H9" i="45"/>
  <c r="D109" i="48"/>
  <c r="AM48" i="73"/>
  <c r="AM49" i="73"/>
  <c r="AM46" i="73"/>
  <c r="AM47" i="73"/>
  <c r="AK48" i="73"/>
  <c r="AP48" i="73" s="1"/>
  <c r="AK47" i="73"/>
  <c r="AP47" i="73" s="1"/>
  <c r="AK49" i="73"/>
  <c r="AP49" i="73" s="1"/>
  <c r="AN47" i="73"/>
  <c r="AN48" i="73"/>
  <c r="AN46" i="73"/>
  <c r="AN49" i="73"/>
  <c r="D114" i="48"/>
  <c r="B87" i="73"/>
  <c r="AA50" i="33"/>
  <c r="I24" i="71"/>
  <c r="H25" i="71"/>
  <c r="J24" i="71"/>
  <c r="I22" i="71"/>
  <c r="K25" i="71"/>
  <c r="K23" i="71"/>
  <c r="H24" i="71"/>
  <c r="J22" i="71"/>
  <c r="I25" i="71"/>
  <c r="I23" i="71"/>
  <c r="J23" i="71"/>
  <c r="H22" i="71"/>
  <c r="J46" i="73" s="1" a="1"/>
  <c r="K24" i="71"/>
  <c r="J25" i="71"/>
  <c r="H23" i="71"/>
  <c r="K22" i="71"/>
  <c r="K50" i="33"/>
  <c r="AA46" i="73" a="1"/>
  <c r="AB46" i="73" a="1"/>
  <c r="Z46" i="73" a="1"/>
  <c r="AC46" i="73" a="1"/>
  <c r="B48" i="73"/>
  <c r="B47" i="73"/>
  <c r="B49" i="73"/>
  <c r="B46" i="73"/>
  <c r="BS13" i="71" a="1"/>
  <c r="Z44" i="73"/>
  <c r="CE13" i="71" a="1"/>
  <c r="AK46" i="73"/>
  <c r="AP46" i="73" s="1"/>
  <c r="AK44" i="73"/>
  <c r="B89" i="73"/>
  <c r="B86" i="73"/>
  <c r="CE13" i="62"/>
  <c r="AQ13" i="73" s="1" a="1"/>
  <c r="CH13" i="62"/>
  <c r="CF13" i="62"/>
  <c r="AU50" i="33"/>
  <c r="H24" i="68"/>
  <c r="J24" i="68"/>
  <c r="H23" i="68"/>
  <c r="I24" i="68"/>
  <c r="H22" i="68"/>
  <c r="J86" i="73" s="1" a="1"/>
  <c r="J23" i="68"/>
  <c r="K25" i="68"/>
  <c r="I23" i="68"/>
  <c r="K24" i="68"/>
  <c r="J22" i="68"/>
  <c r="K23" i="68"/>
  <c r="I22" i="68"/>
  <c r="J25" i="68"/>
  <c r="K22" i="68"/>
  <c r="H25" i="68"/>
  <c r="I25" i="68"/>
  <c r="N50" i="33"/>
  <c r="BF13" i="64"/>
  <c r="BE13" i="64"/>
  <c r="U53" i="73" s="1" a="1"/>
  <c r="E103" i="47"/>
  <c r="E103" i="28"/>
  <c r="D103" i="28" s="1"/>
  <c r="D98" i="48"/>
  <c r="CG13" i="62"/>
  <c r="AP16" i="73"/>
  <c r="AP57" i="73"/>
  <c r="AP56" i="73"/>
  <c r="J70" i="73"/>
  <c r="L71" i="73"/>
  <c r="J71" i="73"/>
  <c r="J72" i="73"/>
  <c r="M70" i="73"/>
  <c r="K72" i="73"/>
  <c r="K73" i="73"/>
  <c r="L70" i="73"/>
  <c r="C104" i="28"/>
  <c r="B104" i="28" s="1"/>
  <c r="L72" i="73"/>
  <c r="L73" i="73"/>
  <c r="K70" i="73"/>
  <c r="K71" i="73"/>
  <c r="J73" i="73"/>
  <c r="M71" i="73"/>
  <c r="M72" i="73"/>
  <c r="M73" i="73"/>
  <c r="C104" i="47"/>
  <c r="C91" i="47"/>
  <c r="C91" i="28"/>
  <c r="B91" i="28" s="1"/>
  <c r="R50" i="33"/>
  <c r="BH13" i="64"/>
  <c r="BG13" i="64"/>
  <c r="AA16" i="73"/>
  <c r="AA15" i="73"/>
  <c r="AA14" i="73"/>
  <c r="E99" i="28"/>
  <c r="D99" i="28" s="1"/>
  <c r="E99" i="47"/>
  <c r="AC86" i="73" a="1"/>
  <c r="AA86" i="73" a="1"/>
  <c r="C97" i="47"/>
  <c r="C97" i="28"/>
  <c r="B97" i="28" s="1"/>
  <c r="K25" i="66"/>
  <c r="K24" i="66"/>
  <c r="K23" i="66"/>
  <c r="K22" i="66"/>
  <c r="J25" i="66"/>
  <c r="J24" i="66"/>
  <c r="J23" i="66"/>
  <c r="J22" i="66"/>
  <c r="I25" i="66"/>
  <c r="I24" i="66"/>
  <c r="I23" i="66"/>
  <c r="I22" i="66"/>
  <c r="H25" i="66"/>
  <c r="H24" i="66"/>
  <c r="H23" i="66"/>
  <c r="H22" i="66"/>
  <c r="J78" i="73" s="1" a="1"/>
  <c r="AL23" i="73"/>
  <c r="AL24" i="73"/>
  <c r="BS13" i="68" a="1"/>
  <c r="Z86" i="73" a="1"/>
  <c r="Z84" i="73"/>
  <c r="T16" i="73"/>
  <c r="T15" i="73"/>
  <c r="AM22" i="73"/>
  <c r="T17" i="73"/>
  <c r="R23" i="73"/>
  <c r="BE13" i="68" a="1"/>
  <c r="O86" i="73"/>
  <c r="AB86" i="73" a="1"/>
  <c r="AM24" i="73"/>
  <c r="AM25" i="73"/>
  <c r="AM23" i="73"/>
  <c r="R22" i="73"/>
  <c r="R24" i="73"/>
  <c r="AL25" i="73"/>
  <c r="AL22" i="73"/>
  <c r="R25" i="73"/>
  <c r="AB17" i="73"/>
  <c r="AB14" i="73"/>
  <c r="BE21" i="63" a="1"/>
  <c r="AB22" i="73" a="1"/>
  <c r="AK84" i="73"/>
  <c r="CE13" i="68" a="1"/>
  <c r="AK86" i="73"/>
  <c r="AP86" i="73" s="1"/>
  <c r="Z22" i="73" a="1"/>
  <c r="AB54" i="73"/>
  <c r="AB55" i="73"/>
  <c r="AB56" i="73"/>
  <c r="AB57" i="73"/>
  <c r="D96" i="48"/>
  <c r="BE13" i="63" a="1"/>
  <c r="O22" i="73"/>
  <c r="AL88" i="73"/>
  <c r="AL89" i="73"/>
  <c r="AL86" i="73"/>
  <c r="AL87" i="73"/>
  <c r="O89" i="73"/>
  <c r="O87" i="73"/>
  <c r="P88" i="73"/>
  <c r="R88" i="73"/>
  <c r="R89" i="73"/>
  <c r="R87" i="73"/>
  <c r="R86" i="73"/>
  <c r="Q88" i="73"/>
  <c r="Q87" i="73"/>
  <c r="Q86" i="73"/>
  <c r="AK89" i="73"/>
  <c r="AK87" i="73"/>
  <c r="AP87" i="73" s="1"/>
  <c r="AK88" i="73"/>
  <c r="AN87" i="73"/>
  <c r="AN88" i="73"/>
  <c r="AN86" i="73"/>
  <c r="AN89" i="73"/>
  <c r="AM87" i="73"/>
  <c r="AM88" i="73"/>
  <c r="AM89" i="73"/>
  <c r="AM86" i="73"/>
  <c r="P22" i="73"/>
  <c r="P24" i="73"/>
  <c r="Q24" i="73"/>
  <c r="AC57" i="73"/>
  <c r="AC56" i="73"/>
  <c r="AC54" i="73"/>
  <c r="AC55" i="73"/>
  <c r="L14" i="73"/>
  <c r="L17" i="73"/>
  <c r="M14" i="73"/>
  <c r="M15" i="73"/>
  <c r="J14" i="73"/>
  <c r="K15" i="73"/>
  <c r="L15" i="73"/>
  <c r="M16" i="73"/>
  <c r="M17" i="73"/>
  <c r="K16" i="73"/>
  <c r="J15" i="73"/>
  <c r="L16" i="73"/>
  <c r="K17" i="73"/>
  <c r="J16" i="73"/>
  <c r="J17" i="73"/>
  <c r="K14" i="73"/>
  <c r="O88" i="73"/>
  <c r="P89" i="73"/>
  <c r="P87" i="73"/>
  <c r="P86" i="73"/>
  <c r="P23" i="73"/>
  <c r="P25" i="73"/>
  <c r="AK23" i="73"/>
  <c r="AP23" i="73" s="1"/>
  <c r="AK25" i="73"/>
  <c r="AP25" i="73" s="1"/>
  <c r="Q25" i="73"/>
  <c r="Q23" i="73"/>
  <c r="O25" i="73"/>
  <c r="O23" i="73"/>
  <c r="O24" i="73"/>
  <c r="AC17" i="73"/>
  <c r="AC15" i="73"/>
  <c r="AC16" i="73"/>
  <c r="AB16" i="73"/>
  <c r="Z17" i="73"/>
  <c r="Z14" i="73"/>
  <c r="AE14" i="73" s="1"/>
  <c r="AC22" i="73" a="1"/>
  <c r="AC24" i="73" s="1"/>
  <c r="AA22" i="73" a="1"/>
  <c r="Z50" i="33"/>
  <c r="T14" i="73"/>
  <c r="Q89" i="73"/>
  <c r="Q22" i="73"/>
  <c r="Z15" i="73"/>
  <c r="AE15" i="73" s="1"/>
  <c r="AE16" i="73"/>
  <c r="BH13" i="62"/>
  <c r="BE13" i="62"/>
  <c r="U13" i="73" s="1" a="1"/>
  <c r="BF13" i="62"/>
  <c r="BG13" i="62"/>
  <c r="BS13" i="62"/>
  <c r="BV13" i="62"/>
  <c r="BU13" i="62"/>
  <c r="BT13" i="62"/>
  <c r="E92" i="47"/>
  <c r="E92" i="28"/>
  <c r="D92" i="28" s="1"/>
  <c r="T57" i="73"/>
  <c r="T54" i="73"/>
  <c r="AM7" i="73"/>
  <c r="AM6" i="73"/>
  <c r="AM9" i="73"/>
  <c r="AM8" i="73"/>
  <c r="P9" i="73"/>
  <c r="P7" i="73"/>
  <c r="P8" i="73"/>
  <c r="P6" i="73"/>
  <c r="AN9" i="73"/>
  <c r="AN7" i="73"/>
  <c r="AN8" i="73"/>
  <c r="AN6" i="73"/>
  <c r="O7" i="73"/>
  <c r="O9" i="73"/>
  <c r="O8" i="73"/>
  <c r="R6" i="73"/>
  <c r="O6" i="73"/>
  <c r="BS13" i="64"/>
  <c r="BT13" i="64"/>
  <c r="BU13" i="64"/>
  <c r="BV13" i="64"/>
  <c r="T55" i="73"/>
  <c r="T56" i="73"/>
  <c r="R7" i="73"/>
  <c r="R8" i="73"/>
  <c r="R9" i="73"/>
  <c r="Q9" i="73"/>
  <c r="Q7" i="73"/>
  <c r="Q6" i="73"/>
  <c r="Q8" i="73"/>
  <c r="AN25" i="73"/>
  <c r="AN23" i="73"/>
  <c r="AN24" i="73"/>
  <c r="AN22" i="73"/>
  <c r="AK24" i="73"/>
  <c r="BE13" i="61" a="1"/>
  <c r="AB6" i="73" a="1"/>
  <c r="AA6" i="73" a="1"/>
  <c r="CE13" i="61" a="1"/>
  <c r="AK6" i="73"/>
  <c r="AP6" i="73" s="1"/>
  <c r="AK4" i="73"/>
  <c r="AK20" i="73"/>
  <c r="CE13" i="63" a="1"/>
  <c r="AK22" i="73"/>
  <c r="AP22" i="73" s="1"/>
  <c r="Z56" i="73"/>
  <c r="Z57" i="73"/>
  <c r="Z55" i="73"/>
  <c r="Z54" i="73"/>
  <c r="AE54" i="73" s="1"/>
  <c r="AL6" i="73"/>
  <c r="AL9" i="73"/>
  <c r="AL8" i="73"/>
  <c r="AL7" i="73"/>
  <c r="AK8" i="73"/>
  <c r="AP8" i="73" s="1"/>
  <c r="AK7" i="73"/>
  <c r="AP7" i="73" s="1"/>
  <c r="AK9" i="73"/>
  <c r="AP9" i="73" s="1"/>
  <c r="E98" i="48"/>
  <c r="Z6" i="73" a="1"/>
  <c r="BS13" i="61" a="1"/>
  <c r="Z4" i="73"/>
  <c r="AC6" i="73" a="1"/>
  <c r="H23" i="63"/>
  <c r="H22" i="63"/>
  <c r="J22" i="73" s="1" a="1"/>
  <c r="K25" i="63"/>
  <c r="K23" i="63"/>
  <c r="J24" i="63"/>
  <c r="J22" i="63"/>
  <c r="I25" i="63"/>
  <c r="I24" i="63"/>
  <c r="I22" i="63"/>
  <c r="H25" i="63"/>
  <c r="H24" i="63"/>
  <c r="K24" i="63"/>
  <c r="K22" i="63"/>
  <c r="J25" i="63"/>
  <c r="J23" i="63"/>
  <c r="I23" i="63"/>
  <c r="T40" i="73"/>
  <c r="L50" i="33"/>
  <c r="BS13" i="66"/>
  <c r="BT13" i="66"/>
  <c r="BU13" i="66"/>
  <c r="BV13" i="66"/>
  <c r="T31" i="73"/>
  <c r="T30" i="73"/>
  <c r="T32" i="73"/>
  <c r="T39" i="73"/>
  <c r="AP40" i="73"/>
  <c r="T38" i="73"/>
  <c r="T33" i="73"/>
  <c r="AP41" i="73"/>
  <c r="T41" i="73"/>
  <c r="J30" i="73"/>
  <c r="L31" i="73"/>
  <c r="M31" i="73"/>
  <c r="J32" i="73"/>
  <c r="M30" i="73"/>
  <c r="M33" i="73"/>
  <c r="K32" i="73"/>
  <c r="K33" i="73"/>
  <c r="L32" i="73"/>
  <c r="K30" i="73"/>
  <c r="J33" i="73"/>
  <c r="K31" i="73"/>
  <c r="L30" i="73"/>
  <c r="L33" i="73"/>
  <c r="M32" i="73"/>
  <c r="J31" i="73"/>
  <c r="K38" i="73"/>
  <c r="K39" i="73"/>
  <c r="K40" i="73"/>
  <c r="K41" i="73"/>
  <c r="M38" i="73"/>
  <c r="M39" i="73"/>
  <c r="M40" i="73"/>
  <c r="M41" i="73"/>
  <c r="J38" i="73"/>
  <c r="J39" i="73"/>
  <c r="J40" i="73"/>
  <c r="J41" i="73"/>
  <c r="L38" i="73"/>
  <c r="L39" i="73"/>
  <c r="L40" i="73"/>
  <c r="L41" i="73"/>
  <c r="C103" i="28"/>
  <c r="B103" i="28" s="1"/>
  <c r="C103" i="47"/>
  <c r="BH21" i="72"/>
  <c r="BF21" i="72"/>
  <c r="BE21" i="72"/>
  <c r="BF21" i="70"/>
  <c r="BE21" i="70"/>
  <c r="BH21" i="70"/>
  <c r="AC32" i="73"/>
  <c r="AC30" i="73"/>
  <c r="AC33" i="73"/>
  <c r="AA31" i="73"/>
  <c r="AA30" i="73"/>
  <c r="AA33" i="73"/>
  <c r="CF13" i="70"/>
  <c r="CE13" i="70"/>
  <c r="AQ29" i="73" s="1" a="1"/>
  <c r="CH13" i="70"/>
  <c r="CG13" i="70"/>
  <c r="BU13" i="70"/>
  <c r="BT13" i="70"/>
  <c r="BV13" i="70"/>
  <c r="BS13" i="70"/>
  <c r="AB32" i="73"/>
  <c r="AB30" i="73"/>
  <c r="AB31" i="73"/>
  <c r="AB33" i="73"/>
  <c r="C96" i="47"/>
  <c r="C96" i="28"/>
  <c r="B96" i="28" s="1"/>
  <c r="Z30" i="73"/>
  <c r="AE30" i="73" s="1"/>
  <c r="Z33" i="73"/>
  <c r="Z32" i="73"/>
  <c r="Z31" i="73"/>
  <c r="AE31" i="73" s="1"/>
  <c r="BG13" i="70"/>
  <c r="BF13" i="70"/>
  <c r="BE13" i="70"/>
  <c r="U29" i="73" s="1" a="1"/>
  <c r="BH13" i="70"/>
  <c r="AC41" i="73"/>
  <c r="AC40" i="73"/>
  <c r="AC38" i="73"/>
  <c r="Z40" i="73"/>
  <c r="Z39" i="73"/>
  <c r="Z41" i="73"/>
  <c r="Z38" i="73"/>
  <c r="BE13" i="72"/>
  <c r="U37" i="73" s="1" a="1"/>
  <c r="BH13" i="72"/>
  <c r="BG13" i="72"/>
  <c r="BF13" i="72"/>
  <c r="C90" i="47"/>
  <c r="C90" i="28"/>
  <c r="B90" i="28" s="1"/>
  <c r="AB38" i="73"/>
  <c r="AB39" i="73"/>
  <c r="AB40" i="73"/>
  <c r="AB41" i="73"/>
  <c r="BV13" i="72"/>
  <c r="BS13" i="72"/>
  <c r="BT13" i="72"/>
  <c r="BU13" i="72"/>
  <c r="AA41" i="73"/>
  <c r="AA38" i="73"/>
  <c r="AA39" i="73"/>
  <c r="AA40" i="73"/>
  <c r="BU13" i="63"/>
  <c r="BV13" i="63"/>
  <c r="BS13" i="63"/>
  <c r="BT13" i="63"/>
  <c r="C99" i="47"/>
  <c r="C99" i="28"/>
  <c r="B99" i="28" s="1"/>
  <c r="CH13" i="72"/>
  <c r="CE13" i="72"/>
  <c r="AQ37" i="73" s="1" a="1"/>
  <c r="CG13" i="72"/>
  <c r="CF13" i="72"/>
  <c r="AA65" i="73" l="1"/>
  <c r="BE22" i="69" a="1"/>
  <c r="AC62" i="73"/>
  <c r="AC63" i="73"/>
  <c r="AC64" i="73"/>
  <c r="AC65" i="73"/>
  <c r="AB64" i="73"/>
  <c r="CE13" i="66"/>
  <c r="AQ77" i="73" s="1" a="1"/>
  <c r="CG13" i="66"/>
  <c r="CF13" i="66"/>
  <c r="CH13" i="66"/>
  <c r="AB65" i="73"/>
  <c r="AB62" i="73"/>
  <c r="AB63" i="73"/>
  <c r="Z81" i="73"/>
  <c r="Z79" i="73"/>
  <c r="Z80" i="73"/>
  <c r="Z78" i="73"/>
  <c r="AE78" i="73" s="1"/>
  <c r="AA78" i="73"/>
  <c r="AA79" i="73"/>
  <c r="AA80" i="73"/>
  <c r="T78" i="73"/>
  <c r="D94" i="48"/>
  <c r="H50" i="33"/>
  <c r="AA81" i="73"/>
  <c r="AC79" i="73"/>
  <c r="AC81" i="73"/>
  <c r="AC80" i="73"/>
  <c r="AC78" i="73"/>
  <c r="Z97" i="73"/>
  <c r="Z94" i="73"/>
  <c r="AE94" i="73" s="1"/>
  <c r="Z96" i="73"/>
  <c r="AA97" i="73"/>
  <c r="AA96" i="73"/>
  <c r="AA94" i="73"/>
  <c r="AC97" i="73"/>
  <c r="AC96" i="73"/>
  <c r="AC95" i="73"/>
  <c r="BH13" i="66"/>
  <c r="BG13" i="66"/>
  <c r="BF13" i="66"/>
  <c r="BE13" i="66"/>
  <c r="U77" i="73" s="1" a="1"/>
  <c r="AB96" i="73"/>
  <c r="AB97" i="73"/>
  <c r="AB94" i="73"/>
  <c r="AB79" i="73"/>
  <c r="AB80" i="73"/>
  <c r="T80" i="73"/>
  <c r="D102" i="48"/>
  <c r="J23" i="61"/>
  <c r="K22" i="61"/>
  <c r="H23" i="61"/>
  <c r="H25" i="61"/>
  <c r="K24" i="61"/>
  <c r="J22" i="61"/>
  <c r="I23" i="61"/>
  <c r="H22" i="61"/>
  <c r="J6" i="73" s="1" a="1"/>
  <c r="K23" i="61"/>
  <c r="I25" i="61"/>
  <c r="J25" i="61"/>
  <c r="K25" i="61"/>
  <c r="I22" i="61"/>
  <c r="J24" i="61"/>
  <c r="H24" i="61"/>
  <c r="AF50" i="33"/>
  <c r="I24" i="61"/>
  <c r="W69" i="73"/>
  <c r="X69" i="73"/>
  <c r="V69" i="73"/>
  <c r="AT69" i="73"/>
  <c r="AR69" i="73"/>
  <c r="AS69" i="73"/>
  <c r="U69" i="73"/>
  <c r="BE14" i="69" a="1"/>
  <c r="AQ69" i="73"/>
  <c r="CE14" i="69" a="1"/>
  <c r="AF69" i="73" a="1"/>
  <c r="BS14" i="69" a="1"/>
  <c r="B8" i="73"/>
  <c r="B6" i="73"/>
  <c r="B7" i="73"/>
  <c r="B9" i="73"/>
  <c r="AE72" i="73"/>
  <c r="K62" i="73"/>
  <c r="M63" i="73"/>
  <c r="J62" i="73"/>
  <c r="L62" i="73"/>
  <c r="L64" i="73"/>
  <c r="K64" i="73"/>
  <c r="M62" i="73"/>
  <c r="M65" i="73"/>
  <c r="J63" i="73"/>
  <c r="J65" i="73"/>
  <c r="L63" i="73"/>
  <c r="L65" i="73"/>
  <c r="T79" i="73"/>
  <c r="T81" i="73"/>
  <c r="AB78" i="73"/>
  <c r="BE22" i="64" a="1"/>
  <c r="CF13" i="67"/>
  <c r="CH13" i="67"/>
  <c r="CE13" i="67"/>
  <c r="AQ93" i="73" s="1" a="1"/>
  <c r="CG13" i="67"/>
  <c r="BH21" i="66"/>
  <c r="BG21" i="66"/>
  <c r="BF21" i="66"/>
  <c r="BE21" i="66"/>
  <c r="BE22" i="66" s="1" a="1"/>
  <c r="K63" i="73"/>
  <c r="K65" i="73"/>
  <c r="M64" i="73"/>
  <c r="J64" i="73"/>
  <c r="AE81" i="73"/>
  <c r="T62" i="73"/>
  <c r="CF13" i="65"/>
  <c r="CE13" i="65"/>
  <c r="AQ61" i="73" s="1" a="1"/>
  <c r="CG13" i="65"/>
  <c r="CH13" i="65"/>
  <c r="T64" i="73"/>
  <c r="T63" i="73"/>
  <c r="AE73" i="73"/>
  <c r="E94" i="47"/>
  <c r="E94" i="28"/>
  <c r="D94" i="28" s="1"/>
  <c r="C95" i="47"/>
  <c r="BF13" i="65"/>
  <c r="BE13" i="65"/>
  <c r="U61" i="73" s="1" a="1"/>
  <c r="BH13" i="65"/>
  <c r="BG13" i="65"/>
  <c r="BE22" i="65" a="1"/>
  <c r="AE71" i="73"/>
  <c r="AE70" i="73"/>
  <c r="C95" i="28"/>
  <c r="B95" i="28" s="1"/>
  <c r="T65" i="73"/>
  <c r="T95" i="73"/>
  <c r="T94" i="73"/>
  <c r="T96" i="73"/>
  <c r="BF13" i="67"/>
  <c r="BT13" i="67"/>
  <c r="BV13" i="67"/>
  <c r="BS13" i="67"/>
  <c r="BG13" i="67"/>
  <c r="BE13" i="67"/>
  <c r="U93" i="73" s="1" a="1"/>
  <c r="BH13" i="67"/>
  <c r="BU13" i="67"/>
  <c r="BE25" i="69"/>
  <c r="BF23" i="69"/>
  <c r="BF22" i="69"/>
  <c r="BF25" i="69"/>
  <c r="BF24" i="69"/>
  <c r="BG22" i="69"/>
  <c r="BG23" i="69"/>
  <c r="BG25" i="69"/>
  <c r="BG24" i="69"/>
  <c r="BH22" i="69"/>
  <c r="BH23" i="69"/>
  <c r="BH24" i="69"/>
  <c r="BH25" i="69"/>
  <c r="BE23" i="69"/>
  <c r="BE22" i="69"/>
  <c r="BE24" i="69"/>
  <c r="J95" i="73"/>
  <c r="J96" i="73"/>
  <c r="M94" i="73"/>
  <c r="K94" i="73"/>
  <c r="L95" i="73"/>
  <c r="M95" i="73"/>
  <c r="K95" i="73"/>
  <c r="L94" i="73"/>
  <c r="L96" i="73"/>
  <c r="L97" i="73"/>
  <c r="J97" i="73"/>
  <c r="M96" i="73"/>
  <c r="K96" i="73"/>
  <c r="C101" i="47"/>
  <c r="J94" i="73"/>
  <c r="BG21" i="71"/>
  <c r="BE21" i="71"/>
  <c r="BH21" i="71"/>
  <c r="BF21" i="71"/>
  <c r="AE64" i="73"/>
  <c r="M97" i="73"/>
  <c r="K97" i="73"/>
  <c r="C101" i="28"/>
  <c r="B101" i="28" s="1"/>
  <c r="BE22" i="62" a="1"/>
  <c r="BE25" i="62" s="1"/>
  <c r="AE32" i="73"/>
  <c r="C94" i="47"/>
  <c r="C94" i="28"/>
  <c r="B94" i="28" s="1"/>
  <c r="IW91" i="47"/>
  <c r="KW91" i="47"/>
  <c r="EJ91" i="47"/>
  <c r="HW91" i="47"/>
  <c r="M46" i="73"/>
  <c r="J47" i="73"/>
  <c r="L49" i="73"/>
  <c r="AE17" i="73"/>
  <c r="BE22" i="67" a="1"/>
  <c r="AE65" i="73"/>
  <c r="BH13" i="71"/>
  <c r="BG13" i="71"/>
  <c r="C102" i="47"/>
  <c r="C102" i="28"/>
  <c r="B102" i="28" s="1"/>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BE21" i="61"/>
  <c r="BG21" i="61"/>
  <c r="BF21" i="61"/>
  <c r="B91" i="47"/>
  <c r="LJ91" i="47"/>
  <c r="AF61" i="73" a="1"/>
  <c r="BS14" i="65" a="1"/>
  <c r="BG21" i="68"/>
  <c r="BF21" i="68"/>
  <c r="BE21" i="68"/>
  <c r="M48" i="73"/>
  <c r="J46" i="73"/>
  <c r="L47" i="73"/>
  <c r="K47" i="73"/>
  <c r="K49" i="73"/>
  <c r="L46" i="73"/>
  <c r="BF13" i="71"/>
  <c r="BE13" i="71"/>
  <c r="U45" i="73" s="1" a="1"/>
  <c r="AC48" i="73"/>
  <c r="AC49" i="73"/>
  <c r="AC46" i="73"/>
  <c r="AC47" i="73"/>
  <c r="Z48" i="73"/>
  <c r="AE48" i="73" s="1"/>
  <c r="Z47" i="73"/>
  <c r="AE47" i="73" s="1"/>
  <c r="Z46" i="73"/>
  <c r="AE46" i="73" s="1"/>
  <c r="Z49" i="73"/>
  <c r="C105" i="47"/>
  <c r="C105" i="28"/>
  <c r="B105" i="28" s="1"/>
  <c r="C93" i="47"/>
  <c r="C93" i="28"/>
  <c r="B93" i="28" s="1"/>
  <c r="BV13" i="71"/>
  <c r="BS13" i="71"/>
  <c r="BT13" i="71"/>
  <c r="BU13" i="71"/>
  <c r="AB48" i="73"/>
  <c r="AB49" i="73"/>
  <c r="AB47" i="73"/>
  <c r="AB46" i="73"/>
  <c r="AA49" i="73"/>
  <c r="AA48" i="73"/>
  <c r="AA46" i="73"/>
  <c r="AA47" i="73"/>
  <c r="E98" i="28"/>
  <c r="D98" i="28" s="1"/>
  <c r="CJ91" i="47"/>
  <c r="T46" i="73"/>
  <c r="T48" i="73"/>
  <c r="T47" i="73"/>
  <c r="AQ53" i="73"/>
  <c r="CE14" i="64" a="1"/>
  <c r="H21" i="45"/>
  <c r="H27" i="45"/>
  <c r="H25" i="45"/>
  <c r="E98" i="47"/>
  <c r="T6" i="73"/>
  <c r="H26" i="45"/>
  <c r="H28" i="45"/>
  <c r="H23" i="45"/>
  <c r="H20" i="45"/>
  <c r="H24" i="45"/>
  <c r="H19" i="45"/>
  <c r="H17" i="45"/>
  <c r="H18" i="45"/>
  <c r="H22" i="45"/>
  <c r="AR53" i="73"/>
  <c r="AS53" i="73"/>
  <c r="AT53" i="73"/>
  <c r="U53" i="73"/>
  <c r="BE14" i="64" a="1"/>
  <c r="E95" i="47"/>
  <c r="E95" i="28"/>
  <c r="D95" i="28" s="1"/>
  <c r="T49" i="73"/>
  <c r="BS14" i="64" a="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J48" i="73"/>
  <c r="M47" i="73"/>
  <c r="M49" i="73"/>
  <c r="K46" i="73"/>
  <c r="L48" i="73"/>
  <c r="J49" i="73"/>
  <c r="K48" i="73"/>
  <c r="AR13" i="73"/>
  <c r="AT13" i="73"/>
  <c r="K89" i="73"/>
  <c r="J89" i="73"/>
  <c r="M86" i="73"/>
  <c r="L89" i="73"/>
  <c r="K86" i="73"/>
  <c r="M87" i="73"/>
  <c r="L86" i="73"/>
  <c r="M88" i="73"/>
  <c r="V53" i="73"/>
  <c r="J78" i="73"/>
  <c r="AF53" i="73" a="1"/>
  <c r="AS13" i="73"/>
  <c r="AQ13" i="73"/>
  <c r="CE14" i="62" a="1"/>
  <c r="K87" i="73"/>
  <c r="M89" i="73"/>
  <c r="L87" i="73"/>
  <c r="J86" i="73"/>
  <c r="K88" i="73"/>
  <c r="J87" i="73"/>
  <c r="L88" i="73"/>
  <c r="J88" i="73"/>
  <c r="CH13" i="71"/>
  <c r="CE13" i="71"/>
  <c r="AQ45" i="73" s="1" a="1"/>
  <c r="CG13" i="71"/>
  <c r="CF13" i="71"/>
  <c r="IJ91" i="47"/>
  <c r="AW91" i="47"/>
  <c r="FJ91" i="47"/>
  <c r="J91" i="47"/>
  <c r="W91" i="47"/>
  <c r="KJ91" i="47"/>
  <c r="BJ91" i="47"/>
  <c r="AJ91" i="47"/>
  <c r="HJ91" i="47"/>
  <c r="CW91" i="47"/>
  <c r="GJ91" i="47"/>
  <c r="LW91" i="47"/>
  <c r="JW91" i="47"/>
  <c r="FW91" i="47"/>
  <c r="DW91" i="47"/>
  <c r="DJ91" i="47"/>
  <c r="GW91" i="47"/>
  <c r="BW91" i="47"/>
  <c r="JJ91" i="47"/>
  <c r="EW91" i="47"/>
  <c r="W53" i="73"/>
  <c r="X53" i="73"/>
  <c r="K79" i="73"/>
  <c r="K81" i="73"/>
  <c r="L79" i="73"/>
  <c r="M78" i="73"/>
  <c r="J80" i="73"/>
  <c r="K78" i="73"/>
  <c r="K80" i="73"/>
  <c r="L78" i="73"/>
  <c r="L80" i="73"/>
  <c r="L81" i="73"/>
  <c r="M79" i="73"/>
  <c r="M80" i="73"/>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IY99" i="47"/>
  <c r="EY99" i="47"/>
  <c r="AY99" i="47"/>
  <c r="BY99" i="47"/>
  <c r="D99" i="47"/>
  <c r="HY99" i="47"/>
  <c r="JY99" i="47"/>
  <c r="CL99" i="47"/>
  <c r="GY99" i="47"/>
  <c r="DL99" i="47"/>
  <c r="AC88" i="73"/>
  <c r="AC89" i="73"/>
  <c r="AC86" i="73"/>
  <c r="AC87" i="73"/>
  <c r="AA86" i="73"/>
  <c r="AA87" i="73"/>
  <c r="AA88" i="73"/>
  <c r="AA89" i="73"/>
  <c r="B97" i="47"/>
  <c r="JJ97" i="47"/>
  <c r="HJ97" i="47"/>
  <c r="GW97" i="47"/>
  <c r="DJ97" i="47"/>
  <c r="GJ97" i="47"/>
  <c r="IW97" i="47"/>
  <c r="KJ97" i="47"/>
  <c r="J79" i="73"/>
  <c r="J81" i="73"/>
  <c r="M81" i="73"/>
  <c r="DY99" i="47"/>
  <c r="AL99" i="47"/>
  <c r="FL99" i="47"/>
  <c r="LL99" i="47"/>
  <c r="KY99" i="47"/>
  <c r="L99" i="47"/>
  <c r="EL99" i="47"/>
  <c r="LY99" i="47"/>
  <c r="CY99" i="47"/>
  <c r="HL99" i="47"/>
  <c r="IL99" i="47"/>
  <c r="JL99" i="47"/>
  <c r="BL99" i="47"/>
  <c r="KL99" i="47"/>
  <c r="Y99" i="47"/>
  <c r="GL99" i="47"/>
  <c r="FY99" i="47"/>
  <c r="LW97" i="47"/>
  <c r="BJ97" i="47"/>
  <c r="DW97" i="47"/>
  <c r="BW97" i="47"/>
  <c r="IJ97" i="47"/>
  <c r="AJ97" i="47"/>
  <c r="AW97" i="47"/>
  <c r="FW97" i="47"/>
  <c r="KW97" i="47"/>
  <c r="CW97" i="47"/>
  <c r="LJ97" i="47"/>
  <c r="HW97" i="47"/>
  <c r="EJ97" i="47"/>
  <c r="W97" i="47"/>
  <c r="EW97" i="47"/>
  <c r="JW97" i="47"/>
  <c r="CJ97" i="47"/>
  <c r="J97" i="47"/>
  <c r="FJ97" i="47"/>
  <c r="AA24" i="73"/>
  <c r="AF13" i="73" a="1"/>
  <c r="AI13" i="73" s="1"/>
  <c r="C98" i="47"/>
  <c r="AA23" i="73"/>
  <c r="AB89" i="73"/>
  <c r="AB86" i="73"/>
  <c r="AB87" i="73"/>
  <c r="AB88" i="73"/>
  <c r="BH13" i="68"/>
  <c r="BG13" i="68"/>
  <c r="BF13" i="68"/>
  <c r="BE13" i="68"/>
  <c r="U85" i="73" s="1" a="1"/>
  <c r="Z87" i="73"/>
  <c r="Z86" i="73"/>
  <c r="AE86" i="73" s="1"/>
  <c r="Z89" i="73"/>
  <c r="Z88" i="73"/>
  <c r="CH13" i="68"/>
  <c r="CE13" i="68"/>
  <c r="AQ85" i="73" s="1" a="1"/>
  <c r="CG13" i="68"/>
  <c r="CF13" i="68"/>
  <c r="BT13" i="68"/>
  <c r="BU13" i="68"/>
  <c r="BV13" i="68"/>
  <c r="BS13" i="68"/>
  <c r="C98" i="28"/>
  <c r="B98" i="28" s="1"/>
  <c r="AA25" i="73"/>
  <c r="BH13" i="63"/>
  <c r="BF13" i="63"/>
  <c r="BG13" i="63"/>
  <c r="BE13" i="63"/>
  <c r="U21" i="73" s="1" a="1"/>
  <c r="AB22" i="73"/>
  <c r="AB23" i="73"/>
  <c r="AB24" i="73"/>
  <c r="AB25" i="73"/>
  <c r="Z22" i="73"/>
  <c r="Z23" i="73"/>
  <c r="Z25" i="73"/>
  <c r="Z24" i="73"/>
  <c r="AA22" i="73"/>
  <c r="T7" i="73"/>
  <c r="BE21" i="63"/>
  <c r="BF21" i="63"/>
  <c r="BG21" i="63"/>
  <c r="BH21" i="63"/>
  <c r="T88" i="73"/>
  <c r="T25" i="73"/>
  <c r="T86" i="73"/>
  <c r="T9" i="73"/>
  <c r="T8" i="73"/>
  <c r="T89" i="73"/>
  <c r="T87" i="73"/>
  <c r="T24" i="73"/>
  <c r="T22" i="73"/>
  <c r="AP24" i="73"/>
  <c r="AP89" i="73"/>
  <c r="AP88" i="73"/>
  <c r="T23" i="73"/>
  <c r="V13" i="73"/>
  <c r="W13" i="73"/>
  <c r="L92" i="47"/>
  <c r="IY92" i="47"/>
  <c r="LL92" i="47"/>
  <c r="EL92" i="47"/>
  <c r="D92" i="47"/>
  <c r="X13" i="73"/>
  <c r="BG13" i="61"/>
  <c r="BE13" i="61"/>
  <c r="U5" i="73" s="1" a="1"/>
  <c r="BH13" i="61"/>
  <c r="BF13" i="61"/>
  <c r="AB8" i="73"/>
  <c r="AB7" i="73"/>
  <c r="AB9" i="73"/>
  <c r="AB6" i="73"/>
  <c r="U13" i="73"/>
  <c r="BE14" i="62" a="1"/>
  <c r="BS14" i="62" a="1"/>
  <c r="Y92" i="47"/>
  <c r="HL92" i="47"/>
  <c r="DY92" i="47"/>
  <c r="CY92" i="47"/>
  <c r="AY92" i="47"/>
  <c r="DL92" i="47"/>
  <c r="EY92" i="47"/>
  <c r="GL92" i="47"/>
  <c r="JL92" i="47"/>
  <c r="CL92" i="47"/>
  <c r="BY92" i="47"/>
  <c r="IL92" i="47"/>
  <c r="GY92" i="47"/>
  <c r="AL92" i="47"/>
  <c r="BL92" i="47"/>
  <c r="HY92" i="47"/>
  <c r="KY92" i="47"/>
  <c r="LY92" i="47"/>
  <c r="FL92" i="47"/>
  <c r="FY92" i="47"/>
  <c r="JY92" i="47"/>
  <c r="KL92" i="47"/>
  <c r="AC22" i="73"/>
  <c r="AC23" i="73"/>
  <c r="AC25" i="73"/>
  <c r="CE13" i="61"/>
  <c r="AQ5" i="73" s="1" a="1"/>
  <c r="CF13" i="61"/>
  <c r="CG13" i="61"/>
  <c r="CH13" i="61"/>
  <c r="AA9" i="73"/>
  <c r="AA6" i="73"/>
  <c r="AA7" i="73"/>
  <c r="AA8" i="73"/>
  <c r="AE55" i="73"/>
  <c r="AE56" i="73"/>
  <c r="AF77" i="73" a="1"/>
  <c r="BS14" i="66" a="1"/>
  <c r="BE14" i="66" a="1"/>
  <c r="AE57" i="73"/>
  <c r="U77" i="73"/>
  <c r="K8" i="73"/>
  <c r="BT13" i="61"/>
  <c r="BS13" i="61"/>
  <c r="BU13" i="61"/>
  <c r="BV13" i="61"/>
  <c r="Z7" i="73"/>
  <c r="Z6" i="73"/>
  <c r="AE6" i="73" s="1"/>
  <c r="Z9" i="73"/>
  <c r="Z8" i="73"/>
  <c r="AE80" i="73"/>
  <c r="AQ77" i="73"/>
  <c r="CE14" i="66" a="1"/>
  <c r="E93" i="47"/>
  <c r="E93" i="28"/>
  <c r="D93" i="28" s="1"/>
  <c r="K22" i="73"/>
  <c r="K23" i="73"/>
  <c r="K24" i="73"/>
  <c r="K25" i="73"/>
  <c r="L22" i="73"/>
  <c r="L23" i="73"/>
  <c r="L24" i="73"/>
  <c r="L25" i="73"/>
  <c r="M22" i="73"/>
  <c r="M23" i="73"/>
  <c r="M24" i="73"/>
  <c r="M25" i="73"/>
  <c r="J22" i="73"/>
  <c r="J23" i="73"/>
  <c r="J24" i="73"/>
  <c r="J25" i="73"/>
  <c r="AT77" i="73"/>
  <c r="AR77" i="73"/>
  <c r="AS77" i="73"/>
  <c r="AC8" i="73"/>
  <c r="AC9" i="73"/>
  <c r="AC6" i="73"/>
  <c r="AC7" i="73"/>
  <c r="C100" i="47"/>
  <c r="C100" i="28"/>
  <c r="B100" i="28" s="1"/>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AS29" i="73"/>
  <c r="AT29" i="73"/>
  <c r="AR29" i="73"/>
  <c r="X29" i="73"/>
  <c r="V29" i="73"/>
  <c r="W29" i="73"/>
  <c r="V37" i="73"/>
  <c r="W37" i="73"/>
  <c r="X37" i="73"/>
  <c r="AR37" i="73"/>
  <c r="AS37" i="73"/>
  <c r="AT37" i="73"/>
  <c r="BE22" i="72" a="1"/>
  <c r="BE24" i="72" s="1"/>
  <c r="BE22" i="70" a="1"/>
  <c r="BE22" i="70" s="1"/>
  <c r="AE33" i="73"/>
  <c r="AE41" i="73"/>
  <c r="AE40" i="73"/>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BS14" i="63" a="1"/>
  <c r="U37" i="73"/>
  <c r="BE14" i="72" a="1"/>
  <c r="AF37" i="73" a="1"/>
  <c r="BS14" i="72" a="1"/>
  <c r="AE38"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AE39" i="73"/>
  <c r="AE79" i="73" l="1"/>
  <c r="GL94" i="47"/>
  <c r="CY94" i="47"/>
  <c r="BY94" i="47"/>
  <c r="KY94" i="47"/>
  <c r="EY94" i="47"/>
  <c r="Y94" i="47"/>
  <c r="JL94" i="47"/>
  <c r="K9" i="73"/>
  <c r="J7" i="73"/>
  <c r="M9" i="73"/>
  <c r="M7" i="73"/>
  <c r="L6" i="73"/>
  <c r="L7" i="73"/>
  <c r="HL94" i="47"/>
  <c r="J9" i="73"/>
  <c r="L9" i="73"/>
  <c r="K7" i="73"/>
  <c r="M8" i="73"/>
  <c r="M6" i="73"/>
  <c r="J8" i="73"/>
  <c r="K6" i="73"/>
  <c r="L8" i="73"/>
  <c r="J6" i="73"/>
  <c r="V77" i="73"/>
  <c r="W77" i="73"/>
  <c r="C92" i="28"/>
  <c r="B92" i="28" s="1"/>
  <c r="C92" i="47"/>
  <c r="AE97" i="73"/>
  <c r="AE96" i="73"/>
  <c r="X77" i="73"/>
  <c r="BF14" i="69"/>
  <c r="BH14" i="69"/>
  <c r="BG17" i="69"/>
  <c r="BE17" i="69"/>
  <c r="BG16" i="69"/>
  <c r="BE16" i="69"/>
  <c r="BG15" i="69"/>
  <c r="BE15" i="69"/>
  <c r="BG14" i="69"/>
  <c r="BE14" i="69"/>
  <c r="U70" i="73" s="1" a="1"/>
  <c r="BF17" i="69"/>
  <c r="BH17" i="69"/>
  <c r="BF16" i="69"/>
  <c r="BH16" i="69"/>
  <c r="BF15" i="69"/>
  <c r="BH15" i="69"/>
  <c r="W61" i="73"/>
  <c r="X61" i="73"/>
  <c r="V61" i="73"/>
  <c r="AS61" i="73"/>
  <c r="AT61" i="73"/>
  <c r="AR61" i="73"/>
  <c r="BT16" i="69"/>
  <c r="BS17" i="69"/>
  <c r="BU14" i="69"/>
  <c r="BU16" i="69"/>
  <c r="BV17" i="69"/>
  <c r="BV16" i="69"/>
  <c r="BS15" i="69"/>
  <c r="BT15" i="69"/>
  <c r="BT17" i="69"/>
  <c r="BU15" i="69"/>
  <c r="BV15" i="69"/>
  <c r="BT14" i="69"/>
  <c r="BS14" i="69"/>
  <c r="BS16" i="69"/>
  <c r="BU17" i="69"/>
  <c r="BV14" i="69"/>
  <c r="AF69" i="73"/>
  <c r="AG69" i="73"/>
  <c r="AH69" i="73"/>
  <c r="AI69" i="73"/>
  <c r="CH15" i="69"/>
  <c r="CF15" i="69"/>
  <c r="CH14" i="69"/>
  <c r="CF14" i="69"/>
  <c r="CE17" i="69"/>
  <c r="CE14" i="67" a="1"/>
  <c r="AR93" i="73"/>
  <c r="AS93" i="73"/>
  <c r="AT93" i="73"/>
  <c r="AQ93" i="73"/>
  <c r="BE23" i="64"/>
  <c r="BE24" i="64"/>
  <c r="BH23" i="64"/>
  <c r="BH24" i="64"/>
  <c r="BE25" i="64"/>
  <c r="BH25" i="64"/>
  <c r="BE22" i="64"/>
  <c r="BG24" i="64"/>
  <c r="BF22" i="64"/>
  <c r="BG25" i="64"/>
  <c r="BF23" i="64"/>
  <c r="BH22" i="64"/>
  <c r="BF24" i="64"/>
  <c r="BF25" i="64"/>
  <c r="BG22" i="64"/>
  <c r="BG23" i="64"/>
  <c r="CG17" i="69"/>
  <c r="CE16" i="69"/>
  <c r="CG16" i="69"/>
  <c r="CE14" i="69"/>
  <c r="AQ70" i="73" s="1" a="1"/>
  <c r="CH16" i="69"/>
  <c r="CE15" i="69"/>
  <c r="CG15" i="69"/>
  <c r="CG14" i="69"/>
  <c r="CF16" i="69"/>
  <c r="CH17" i="69"/>
  <c r="CF17" i="69"/>
  <c r="AL94" i="47"/>
  <c r="IL94" i="47"/>
  <c r="L94" i="47"/>
  <c r="EL94" i="47"/>
  <c r="HY94" i="47"/>
  <c r="AY94" i="47"/>
  <c r="GY94" i="47"/>
  <c r="FL94" i="47"/>
  <c r="FY94" i="47"/>
  <c r="JY94" i="47"/>
  <c r="KL94" i="47"/>
  <c r="D94" i="47"/>
  <c r="DY94" i="47"/>
  <c r="IY94" i="47"/>
  <c r="LL94" i="47"/>
  <c r="BL94" i="47"/>
  <c r="CL94" i="47"/>
  <c r="LY94" i="47"/>
  <c r="CE14" i="65" a="1"/>
  <c r="BG24" i="66"/>
  <c r="BG22" i="66"/>
  <c r="BH22" i="66"/>
  <c r="BH24" i="66"/>
  <c r="BE23" i="66"/>
  <c r="BE25" i="66"/>
  <c r="BF23" i="66"/>
  <c r="BF25" i="66"/>
  <c r="BG23" i="66"/>
  <c r="BG25" i="66"/>
  <c r="BH23" i="66"/>
  <c r="BH25" i="66"/>
  <c r="BE22" i="66"/>
  <c r="BE24" i="66"/>
  <c r="BF22" i="66"/>
  <c r="BF24" i="66"/>
  <c r="BH24" i="65"/>
  <c r="BG25" i="65"/>
  <c r="BF24" i="65"/>
  <c r="BF23" i="65"/>
  <c r="BE24" i="65"/>
  <c r="BH25" i="65"/>
  <c r="BE23" i="65"/>
  <c r="BF22" i="65"/>
  <c r="BE22" i="65"/>
  <c r="BH22" i="65"/>
  <c r="BG24" i="65"/>
  <c r="BH23" i="65"/>
  <c r="BG22" i="65"/>
  <c r="BF25" i="65"/>
  <c r="BG23" i="65"/>
  <c r="BE25" i="65"/>
  <c r="U93" i="73"/>
  <c r="X93" i="73"/>
  <c r="DL94" i="47"/>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Q61" i="73"/>
  <c r="BE22" i="71" a="1"/>
  <c r="BG23" i="71" s="1"/>
  <c r="V93" i="73"/>
  <c r="W93" i="73"/>
  <c r="AF93" i="73" a="1"/>
  <c r="BS14" i="67" a="1"/>
  <c r="BE14" i="67" a="1"/>
  <c r="U61" i="73"/>
  <c r="BE14" i="65" a="1"/>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BG24" i="62"/>
  <c r="BH22" i="62"/>
  <c r="BE22" i="62"/>
  <c r="BH25" i="62"/>
  <c r="BG25" i="62"/>
  <c r="BG22" i="62"/>
  <c r="BH24" i="62"/>
  <c r="BF23" i="62"/>
  <c r="BF24" i="62"/>
  <c r="BF22" i="62"/>
  <c r="BE24" i="62"/>
  <c r="BG23" i="62"/>
  <c r="BF25" i="62"/>
  <c r="BE23" i="62"/>
  <c r="BH23" i="62"/>
  <c r="AE49" i="73"/>
  <c r="LJ94" i="47"/>
  <c r="EJ94" i="47"/>
  <c r="JJ94" i="47"/>
  <c r="DW94" i="47"/>
  <c r="GW94" i="47"/>
  <c r="LW94" i="47"/>
  <c r="IW94" i="47"/>
  <c r="BW94" i="47"/>
  <c r="CJ94" i="47"/>
  <c r="AJ94" i="47"/>
  <c r="DJ94" i="47"/>
  <c r="JW94" i="47"/>
  <c r="HW94" i="47"/>
  <c r="KW94" i="47"/>
  <c r="IJ94" i="47"/>
  <c r="HJ94" i="47"/>
  <c r="J94" i="47"/>
  <c r="AW94" i="47"/>
  <c r="FW94" i="47"/>
  <c r="EW94" i="47"/>
  <c r="GJ94" i="47"/>
  <c r="BJ94" i="47"/>
  <c r="CW94" i="47"/>
  <c r="B94" i="47"/>
  <c r="FJ94" i="47"/>
  <c r="W94" i="47"/>
  <c r="KJ94" i="47"/>
  <c r="D21" i="45"/>
  <c r="C21" i="45"/>
  <c r="BG23" i="67"/>
  <c r="BH24" i="67"/>
  <c r="BG24" i="67"/>
  <c r="BH25" i="67"/>
  <c r="BG25" i="67"/>
  <c r="BF25" i="67"/>
  <c r="BE22" i="67"/>
  <c r="BH22" i="67"/>
  <c r="BF24" i="67"/>
  <c r="BE25" i="67"/>
  <c r="BH23" i="67"/>
  <c r="BF22" i="67"/>
  <c r="BG22" i="67"/>
  <c r="BE24" i="67"/>
  <c r="BE23" i="67"/>
  <c r="BF23" i="67"/>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W45" i="73"/>
  <c r="X45" i="73"/>
  <c r="E21" i="45"/>
  <c r="F21" i="45"/>
  <c r="N21" i="45" s="1"/>
  <c r="BE22" i="61" a="1"/>
  <c r="BG25" i="61" s="1"/>
  <c r="AE89" i="73"/>
  <c r="U45" i="73"/>
  <c r="BE14" i="71" a="1"/>
  <c r="CV91" i="47"/>
  <c r="HV91" i="47"/>
  <c r="BV91" i="47"/>
  <c r="JI91" i="47"/>
  <c r="AV91" i="47"/>
  <c r="FI91" i="47"/>
  <c r="KI91" i="47"/>
  <c r="DI91" i="47"/>
  <c r="BI91" i="47"/>
  <c r="DV91" i="47"/>
  <c r="CI91" i="47"/>
  <c r="GI91" i="47"/>
  <c r="LV91" i="47"/>
  <c r="EV91" i="47"/>
  <c r="GV91" i="47"/>
  <c r="I91" i="47"/>
  <c r="JV91" i="47"/>
  <c r="AI91" i="47"/>
  <c r="AI61" i="73"/>
  <c r="AF61" i="73"/>
  <c r="AG61" i="73"/>
  <c r="AH61" i="73"/>
  <c r="BE22" i="68" a="1"/>
  <c r="BH23" i="68" s="1"/>
  <c r="KV91" i="47"/>
  <c r="HI91" i="47"/>
  <c r="II91" i="47"/>
  <c r="V91" i="47"/>
  <c r="EI91" i="47"/>
  <c r="IV91" i="47"/>
  <c r="FV91" i="47"/>
  <c r="LI91" i="47"/>
  <c r="BT16" i="65"/>
  <c r="BT14" i="65"/>
  <c r="BS16" i="65"/>
  <c r="BS14" i="65"/>
  <c r="BV17" i="65"/>
  <c r="BV15" i="65"/>
  <c r="BU15" i="65"/>
  <c r="BU17" i="65"/>
  <c r="BT17" i="65"/>
  <c r="BT15" i="65"/>
  <c r="BS17" i="65"/>
  <c r="BS15" i="65"/>
  <c r="BV16" i="65"/>
  <c r="BV14" i="65"/>
  <c r="BU16" i="65"/>
  <c r="BU14" i="65"/>
  <c r="V45" i="73"/>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23" i="45"/>
  <c r="G23" i="45"/>
  <c r="P23" i="45" s="1"/>
  <c r="E23" i="45"/>
  <c r="F23" i="45"/>
  <c r="N23" i="45" s="1"/>
  <c r="D23" i="45"/>
  <c r="I23" i="45"/>
  <c r="D28" i="45"/>
  <c r="G28" i="45"/>
  <c r="P28" i="45" s="1"/>
  <c r="F28" i="45"/>
  <c r="N28" i="45" s="1"/>
  <c r="E28" i="45"/>
  <c r="C28" i="45"/>
  <c r="I28" i="45"/>
  <c r="F22" i="45"/>
  <c r="N22" i="45" s="1"/>
  <c r="E22" i="45"/>
  <c r="C22" i="45"/>
  <c r="I21" i="45"/>
  <c r="D26" i="45"/>
  <c r="AE87" i="73"/>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HK92" i="47"/>
  <c r="X92" i="47"/>
  <c r="CK92" i="47"/>
  <c r="D18" i="45"/>
  <c r="I18" i="45"/>
  <c r="D25" i="45"/>
  <c r="G25" i="45"/>
  <c r="P25" i="45" s="1"/>
  <c r="C25" i="45"/>
  <c r="I25" i="45"/>
  <c r="E25" i="45"/>
  <c r="F25" i="45"/>
  <c r="N25" i="45" s="1"/>
  <c r="I17" i="45"/>
  <c r="D17" i="45"/>
  <c r="E17" i="45"/>
  <c r="C17" i="45"/>
  <c r="F17" i="45"/>
  <c r="N17" i="45" s="1"/>
  <c r="G17" i="45"/>
  <c r="P17" i="45" s="1"/>
  <c r="E27" i="45"/>
  <c r="D27" i="45"/>
  <c r="G27" i="45"/>
  <c r="P27" i="45" s="1"/>
  <c r="C27" i="45"/>
  <c r="F27" i="45"/>
  <c r="N27" i="45" s="1"/>
  <c r="I27" i="45"/>
  <c r="G21" i="45"/>
  <c r="P21" i="45" s="1"/>
  <c r="IY98" i="47"/>
  <c r="L98" i="47"/>
  <c r="FL98" i="47"/>
  <c r="GY98" i="47"/>
  <c r="KY98" i="47"/>
  <c r="HY98" i="47"/>
  <c r="BL98" i="47"/>
  <c r="JY98" i="47"/>
  <c r="EL98" i="47"/>
  <c r="Y98" i="47"/>
  <c r="LY98" i="47"/>
  <c r="CY98" i="47"/>
  <c r="KL98" i="47"/>
  <c r="JL98" i="47"/>
  <c r="D98" i="47"/>
  <c r="CH17" i="64"/>
  <c r="CH16" i="64"/>
  <c r="CH15" i="64"/>
  <c r="CH14" i="64"/>
  <c r="CG16" i="64"/>
  <c r="CG15" i="64"/>
  <c r="CG17" i="64"/>
  <c r="CG14" i="64"/>
  <c r="CF17" i="64"/>
  <c r="CF16" i="64"/>
  <c r="CF15" i="64"/>
  <c r="CF14" i="64"/>
  <c r="CE16" i="64"/>
  <c r="CE15" i="64"/>
  <c r="CE14" i="64"/>
  <c r="AQ54" i="73" s="1" a="1"/>
  <c r="CE17" i="64"/>
  <c r="E19" i="45"/>
  <c r="G19" i="45"/>
  <c r="P19" i="45" s="1"/>
  <c r="F19" i="45"/>
  <c r="N19" i="45" s="1"/>
  <c r="D24" i="45"/>
  <c r="I24" i="45"/>
  <c r="AY98" i="47"/>
  <c r="IL98" i="47"/>
  <c r="AL98" i="47"/>
  <c r="DY98" i="47"/>
  <c r="LL98" i="47"/>
  <c r="GL98" i="47"/>
  <c r="DL98" i="47"/>
  <c r="BY98" i="47"/>
  <c r="EY98" i="47"/>
  <c r="CL98" i="47"/>
  <c r="HL98" i="47"/>
  <c r="FY98" i="47"/>
  <c r="LK92" i="47"/>
  <c r="C19" i="45"/>
  <c r="I19" i="45"/>
  <c r="D19" i="45"/>
  <c r="BK92" i="47"/>
  <c r="K92" i="47"/>
  <c r="LX92" i="47"/>
  <c r="DK92" i="47"/>
  <c r="JK92" i="47"/>
  <c r="FK92" i="47"/>
  <c r="EK92" i="47"/>
  <c r="KK92" i="47"/>
  <c r="BX92" i="47"/>
  <c r="G22" i="45"/>
  <c r="P22" i="45" s="1"/>
  <c r="I22" i="45"/>
  <c r="D22" i="45"/>
  <c r="C26" i="45"/>
  <c r="F26" i="45"/>
  <c r="N26" i="45" s="1"/>
  <c r="E26" i="45"/>
  <c r="I26" i="45"/>
  <c r="G26" i="45"/>
  <c r="P26" i="45" s="1"/>
  <c r="I33" i="45"/>
  <c r="AL30" i="33" s="1"/>
  <c r="C24" i="45"/>
  <c r="E24" i="45"/>
  <c r="G24" i="45"/>
  <c r="P24" i="45" s="1"/>
  <c r="F24" i="45"/>
  <c r="N24" i="45" s="1"/>
  <c r="C20" i="45"/>
  <c r="D20" i="45"/>
  <c r="I20" i="45"/>
  <c r="E20" i="45"/>
  <c r="G20" i="45"/>
  <c r="P20" i="45" s="1"/>
  <c r="F20" i="45"/>
  <c r="N20" i="45" s="1"/>
  <c r="IX92" i="47"/>
  <c r="FX92" i="47"/>
  <c r="DX92" i="47"/>
  <c r="AX92" i="47"/>
  <c r="HX92" i="47"/>
  <c r="EX92" i="47"/>
  <c r="KX92" i="47"/>
  <c r="AK92" i="47"/>
  <c r="CX92" i="47"/>
  <c r="GK92" i="47"/>
  <c r="BS16" i="64"/>
  <c r="BU14" i="64"/>
  <c r="BU16" i="64"/>
  <c r="BV14" i="64"/>
  <c r="BV16" i="64"/>
  <c r="BS15" i="64"/>
  <c r="BU15" i="64"/>
  <c r="BU17" i="64"/>
  <c r="BS14" i="64"/>
  <c r="BT14" i="64"/>
  <c r="BT16" i="64"/>
  <c r="BS17" i="64"/>
  <c r="BT15" i="64"/>
  <c r="BT17" i="64"/>
  <c r="BV15" i="64"/>
  <c r="BV17" i="64"/>
  <c r="F18" i="45"/>
  <c r="N18" i="45" s="1"/>
  <c r="C18" i="45"/>
  <c r="G18" i="45"/>
  <c r="P18" i="45" s="1"/>
  <c r="E18" i="45"/>
  <c r="AG13" i="73"/>
  <c r="AE88" i="73"/>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Q21" i="73"/>
  <c r="CE14" i="63" a="1"/>
  <c r="BG17" i="64"/>
  <c r="BG16" i="64"/>
  <c r="BG15" i="64"/>
  <c r="BG14" i="64"/>
  <c r="BF17" i="64"/>
  <c r="BF16" i="64"/>
  <c r="BF15" i="64"/>
  <c r="BF14" i="64"/>
  <c r="BE17" i="64"/>
  <c r="BE16" i="64"/>
  <c r="BE15" i="64"/>
  <c r="BE14" i="64"/>
  <c r="U54" i="73" s="1" a="1"/>
  <c r="BH17" i="64"/>
  <c r="BH16" i="64"/>
  <c r="BH15" i="64"/>
  <c r="BH14" i="64"/>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S21" i="73"/>
  <c r="AT21" i="73"/>
  <c r="AR21" i="73"/>
  <c r="AF53" i="73"/>
  <c r="AG53" i="73"/>
  <c r="AH53" i="73"/>
  <c r="AI53" i="73"/>
  <c r="AR45" i="73"/>
  <c r="AS45" i="73"/>
  <c r="AT45" i="73"/>
  <c r="AQ45" i="73"/>
  <c r="CE14" i="71" a="1"/>
  <c r="JX92" i="47"/>
  <c r="IK92" i="47"/>
  <c r="GX92" i="47"/>
  <c r="CH16" i="62"/>
  <c r="CH15" i="62"/>
  <c r="CF15" i="62"/>
  <c r="CH14" i="62"/>
  <c r="CF14" i="62"/>
  <c r="CG17" i="62"/>
  <c r="CF17" i="62"/>
  <c r="CG16" i="62"/>
  <c r="CE15" i="62"/>
  <c r="CF16" i="62"/>
  <c r="CG14" i="62"/>
  <c r="CE14" i="62"/>
  <c r="AQ14" i="73" s="1" a="1"/>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BV16" i="62"/>
  <c r="BU15" i="62"/>
  <c r="BV14" i="62"/>
  <c r="BU17" i="62"/>
  <c r="BU14" i="62"/>
  <c r="BV17" i="62"/>
  <c r="BT16" i="62"/>
  <c r="BU16" i="62"/>
  <c r="BV15" i="62"/>
  <c r="BT14" i="62"/>
  <c r="BT15" i="62"/>
  <c r="BT17" i="62"/>
  <c r="BS14" i="62"/>
  <c r="BS15" i="62"/>
  <c r="BS16" i="62"/>
  <c r="BS17" i="62"/>
  <c r="W85" i="73"/>
  <c r="X85" i="73"/>
  <c r="V85" i="73"/>
  <c r="AR85" i="73"/>
  <c r="AS85" i="73"/>
  <c r="AT85" i="73"/>
  <c r="W21" i="73"/>
  <c r="V21" i="73"/>
  <c r="X21" i="73"/>
  <c r="AH13" i="73"/>
  <c r="AF13" i="73"/>
  <c r="AE22" i="73"/>
  <c r="BE22" i="63" a="1"/>
  <c r="BF22" i="63" s="1"/>
  <c r="CE14" i="68" a="1"/>
  <c r="AF85" i="73" a="1"/>
  <c r="BS14" i="68" a="1"/>
  <c r="U85" i="73"/>
  <c r="BE14" i="68" a="1"/>
  <c r="AQ85" i="73"/>
  <c r="AE23" i="73"/>
  <c r="AE24" i="73"/>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AF21" i="73" a="1"/>
  <c r="U21" i="73"/>
  <c r="BE14" i="63" a="1"/>
  <c r="U5" i="73"/>
  <c r="BE14" i="61" a="1"/>
  <c r="FW100" i="47"/>
  <c r="HJ100" i="47"/>
  <c r="KJ100" i="47"/>
  <c r="BJ100" i="47"/>
  <c r="W100" i="47"/>
  <c r="V5" i="73"/>
  <c r="X5" i="73"/>
  <c r="W5" i="73"/>
  <c r="B100" i="47"/>
  <c r="BW100" i="47"/>
  <c r="LJ100" i="47"/>
  <c r="JJ100" i="47"/>
  <c r="EJ100" i="47"/>
  <c r="LW100" i="47"/>
  <c r="FJ100" i="47"/>
  <c r="IW100" i="47"/>
  <c r="FW92" i="47"/>
  <c r="DJ92" i="47"/>
  <c r="DW92" i="47"/>
  <c r="GW92" i="47"/>
  <c r="GJ92" i="47"/>
  <c r="CJ92" i="47"/>
  <c r="LW92" i="47"/>
  <c r="W92" i="47"/>
  <c r="AT5" i="73"/>
  <c r="AS5" i="73"/>
  <c r="AR5" i="73"/>
  <c r="AF5" i="73" a="1"/>
  <c r="BS14" i="61" a="1"/>
  <c r="AQ5" i="73"/>
  <c r="CE14" i="61" a="1"/>
  <c r="BF15" i="62"/>
  <c r="BH15" i="62"/>
  <c r="BF14" i="62"/>
  <c r="BH14" i="62"/>
  <c r="BF17" i="62"/>
  <c r="BH17" i="62"/>
  <c r="BE14" i="62"/>
  <c r="U14" i="73" s="1" a="1"/>
  <c r="BG17" i="62"/>
  <c r="BE16" i="62"/>
  <c r="BF16" i="62"/>
  <c r="BH16" i="62"/>
  <c r="BE17" i="62"/>
  <c r="BG16" i="62"/>
  <c r="BG15" i="62"/>
  <c r="BE15" i="62"/>
  <c r="BG14" i="62"/>
  <c r="BS14" i="66"/>
  <c r="BS16" i="66"/>
  <c r="BT14" i="66"/>
  <c r="BT16" i="66"/>
  <c r="BU14" i="66"/>
  <c r="BU16" i="66"/>
  <c r="BV16" i="66"/>
  <c r="BV14" i="66"/>
  <c r="BS15" i="66"/>
  <c r="BS17" i="66"/>
  <c r="BT15" i="66"/>
  <c r="BT17" i="66"/>
  <c r="BU15" i="66"/>
  <c r="BU17" i="66"/>
  <c r="BV17" i="66"/>
  <c r="BV15" i="66"/>
  <c r="AF77" i="73"/>
  <c r="AH77" i="73"/>
  <c r="AG77" i="73"/>
  <c r="AI77" i="73"/>
  <c r="AE25" i="73"/>
  <c r="AE9" i="73"/>
  <c r="AE8" i="73"/>
  <c r="AE7" i="73"/>
  <c r="BG14" i="66"/>
  <c r="BF15" i="66"/>
  <c r="BE17" i="66"/>
  <c r="BE16" i="66"/>
  <c r="BE15" i="66"/>
  <c r="BE14" i="66"/>
  <c r="U78" i="73" s="1" a="1"/>
  <c r="BH17" i="66"/>
  <c r="BH16" i="66"/>
  <c r="BH15" i="66"/>
  <c r="BH14" i="66"/>
  <c r="BG17" i="66"/>
  <c r="BG16" i="66"/>
  <c r="BG15" i="66"/>
  <c r="BF17" i="66"/>
  <c r="BF16" i="66"/>
  <c r="BF14" i="66"/>
  <c r="DW100" i="47"/>
  <c r="IJ100" i="47"/>
  <c r="CW100" i="47"/>
  <c r="J100" i="47"/>
  <c r="GJ100" i="47"/>
  <c r="AJ100" i="47"/>
  <c r="HW100" i="47"/>
  <c r="KW100" i="47"/>
  <c r="AW100" i="47"/>
  <c r="CJ100" i="47"/>
  <c r="GW100" i="47"/>
  <c r="DJ100" i="47"/>
  <c r="EW100" i="47"/>
  <c r="JW100" i="47"/>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CH17" i="66"/>
  <c r="CH16" i="66"/>
  <c r="CH15" i="66"/>
  <c r="CH14" i="66"/>
  <c r="CG17" i="66"/>
  <c r="CG16" i="66"/>
  <c r="CG15" i="66"/>
  <c r="CG14" i="66"/>
  <c r="CF17" i="66"/>
  <c r="CF16" i="66"/>
  <c r="CF15" i="66"/>
  <c r="CF14" i="66"/>
  <c r="CE17" i="66"/>
  <c r="CE16" i="66"/>
  <c r="CE15" i="66"/>
  <c r="CE14" i="66"/>
  <c r="AQ78" i="73" s="1" a="1"/>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BE25" i="72"/>
  <c r="BG25" i="72"/>
  <c r="BE22" i="72"/>
  <c r="BF25" i="72"/>
  <c r="BG24" i="72"/>
  <c r="BF23" i="72"/>
  <c r="BF24" i="72"/>
  <c r="BF22" i="72"/>
  <c r="BH22" i="72"/>
  <c r="BG22" i="72"/>
  <c r="BE23" i="72"/>
  <c r="BH23" i="72"/>
  <c r="BH25" i="72"/>
  <c r="BG23" i="72"/>
  <c r="BH24" i="72"/>
  <c r="BE24" i="70"/>
  <c r="BH24" i="70"/>
  <c r="BH22" i="70"/>
  <c r="BH25" i="70"/>
  <c r="BG24" i="70"/>
  <c r="BH23" i="70"/>
  <c r="BG25" i="70"/>
  <c r="BF24" i="70"/>
  <c r="BG22" i="70"/>
  <c r="BF25" i="70"/>
  <c r="BG23" i="70"/>
  <c r="BE25" i="70"/>
  <c r="BF22" i="70"/>
  <c r="BE23" i="70"/>
  <c r="BF23" i="70"/>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F29" i="73"/>
  <c r="AG29" i="73"/>
  <c r="AH29" i="73"/>
  <c r="AI29" i="73"/>
  <c r="BT15" i="63"/>
  <c r="BT17" i="63"/>
  <c r="BU15" i="63"/>
  <c r="BU17" i="63"/>
  <c r="BV15" i="63"/>
  <c r="BV17" i="63"/>
  <c r="BS14" i="63"/>
  <c r="BS16" i="63"/>
  <c r="BT14" i="63"/>
  <c r="BT16" i="63"/>
  <c r="BU14" i="63"/>
  <c r="BU16" i="63"/>
  <c r="BV14" i="63"/>
  <c r="BV16" i="63"/>
  <c r="BS15" i="63"/>
  <c r="BS17" i="63"/>
  <c r="CE17" i="72"/>
  <c r="CE16" i="72"/>
  <c r="CE15" i="72"/>
  <c r="CE14" i="72"/>
  <c r="AQ38" i="73" s="1" a="1"/>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I99" i="47"/>
  <c r="CV99" i="47"/>
  <c r="LI99" i="47"/>
  <c r="IV99" i="47"/>
  <c r="EV99" i="47"/>
  <c r="KI99" i="47"/>
  <c r="EI99" i="47"/>
  <c r="KV99" i="47"/>
  <c r="FI99" i="47"/>
  <c r="AI99" i="47"/>
  <c r="AV99" i="47"/>
  <c r="LV99" i="47"/>
  <c r="CI99" i="47"/>
  <c r="GI99" i="47"/>
  <c r="JV99" i="47"/>
  <c r="V99" i="47"/>
  <c r="FV99" i="47"/>
  <c r="JI99" i="47"/>
  <c r="BI99" i="47"/>
  <c r="HV99" i="47"/>
  <c r="BV99" i="47"/>
  <c r="II99" i="47"/>
  <c r="HI99" i="47"/>
  <c r="GV99" i="47"/>
  <c r="DI99" i="47"/>
  <c r="DV99" i="47"/>
  <c r="BU15" i="72"/>
  <c r="BU17" i="72"/>
  <c r="BV15" i="72"/>
  <c r="BV17" i="72"/>
  <c r="BS14" i="72"/>
  <c r="BS16" i="72"/>
  <c r="BT14" i="72"/>
  <c r="BT16" i="72"/>
  <c r="BU14" i="72"/>
  <c r="BU16" i="72"/>
  <c r="BV14" i="72"/>
  <c r="BV16" i="72"/>
  <c r="BS15" i="72"/>
  <c r="BS17" i="72"/>
  <c r="BT15" i="72"/>
  <c r="BT17" i="72"/>
  <c r="BF17" i="72"/>
  <c r="BF16" i="72"/>
  <c r="BF15" i="72"/>
  <c r="BF14" i="72"/>
  <c r="BE17" i="72"/>
  <c r="BE16" i="72"/>
  <c r="BE15" i="72"/>
  <c r="BE14" i="72"/>
  <c r="U38" i="73" s="1" a="1"/>
  <c r="BH17" i="72"/>
  <c r="BH16" i="72"/>
  <c r="BH15" i="72"/>
  <c r="BH14" i="72"/>
  <c r="BG17" i="72"/>
  <c r="BG16" i="72"/>
  <c r="BG15" i="72"/>
  <c r="BG14" i="72"/>
  <c r="U73" i="73" l="1"/>
  <c r="W73" i="73"/>
  <c r="X70" i="73"/>
  <c r="V70" i="73"/>
  <c r="X71" i="73"/>
  <c r="V71" i="73"/>
  <c r="X72" i="73"/>
  <c r="V72" i="73"/>
  <c r="X73" i="73"/>
  <c r="V73" i="73"/>
  <c r="U70" i="73"/>
  <c r="W70" i="73"/>
  <c r="U71" i="73"/>
  <c r="W71" i="73"/>
  <c r="U72" i="73"/>
  <c r="W72" i="73"/>
  <c r="AR73" i="73"/>
  <c r="AT73" i="73"/>
  <c r="AR72" i="73"/>
  <c r="AS70" i="73"/>
  <c r="AS71" i="73"/>
  <c r="AQ71" i="73"/>
  <c r="AT72" i="73"/>
  <c r="AQ70" i="73"/>
  <c r="AS72" i="73"/>
  <c r="AQ72" i="73"/>
  <c r="AS73" i="73"/>
  <c r="AQ73" i="73"/>
  <c r="AR70" i="73"/>
  <c r="AT70" i="73"/>
  <c r="AR71" i="73"/>
  <c r="AT71" i="73"/>
  <c r="FJ92" i="47"/>
  <c r="JW92" i="47"/>
  <c r="J92" i="47"/>
  <c r="LJ92" i="47"/>
  <c r="EJ92" i="47"/>
  <c r="AW92" i="47"/>
  <c r="CW92" i="47"/>
  <c r="AJ92" i="47"/>
  <c r="BJ92" i="47"/>
  <c r="KJ92" i="47"/>
  <c r="JJ92" i="47"/>
  <c r="B92" i="47"/>
  <c r="BW92" i="47"/>
  <c r="IJ92" i="47"/>
  <c r="EW92" i="47"/>
  <c r="HW92" i="47"/>
  <c r="HJ92" i="47"/>
  <c r="IW92" i="47"/>
  <c r="KW92" i="47"/>
  <c r="AF70" i="73" a="1"/>
  <c r="CF15" i="67"/>
  <c r="CH15" i="67"/>
  <c r="CF16" i="67"/>
  <c r="CH14" i="67"/>
  <c r="CF14" i="67"/>
  <c r="CH16" i="67"/>
  <c r="CE16" i="67"/>
  <c r="CG15" i="67"/>
  <c r="CE15" i="67"/>
  <c r="CG17" i="67"/>
  <c r="CE14" i="67"/>
  <c r="AQ94" i="73" s="1" a="1"/>
  <c r="CG16" i="67"/>
  <c r="CE17" i="67"/>
  <c r="CG14" i="67"/>
  <c r="CF17" i="67"/>
  <c r="CH17" i="67"/>
  <c r="LK94" i="47"/>
  <c r="BX94" i="47"/>
  <c r="JX94" i="47"/>
  <c r="X94" i="47"/>
  <c r="DX94" i="47"/>
  <c r="K94" i="47"/>
  <c r="EX94" i="47"/>
  <c r="KK94" i="47"/>
  <c r="FK94" i="47"/>
  <c r="CX94" i="47"/>
  <c r="LX94" i="47"/>
  <c r="BK94" i="47"/>
  <c r="FX94" i="47"/>
  <c r="CK94" i="47"/>
  <c r="EK94" i="47"/>
  <c r="GX94" i="47"/>
  <c r="IK94" i="47"/>
  <c r="AK94" i="47"/>
  <c r="IX94" i="47"/>
  <c r="JV95" i="47"/>
  <c r="AV95" i="47"/>
  <c r="V95" i="47"/>
  <c r="EV95" i="47"/>
  <c r="IV95" i="47"/>
  <c r="DV95" i="47"/>
  <c r="KI95" i="47"/>
  <c r="CI95" i="47"/>
  <c r="CV95" i="47"/>
  <c r="AI95" i="47"/>
  <c r="EI95" i="47"/>
  <c r="KV95" i="47"/>
  <c r="GI95" i="47"/>
  <c r="II95" i="47"/>
  <c r="KX94" i="47"/>
  <c r="HK94" i="47"/>
  <c r="AX94" i="47"/>
  <c r="JK94" i="47"/>
  <c r="GK94" i="47"/>
  <c r="HX94" i="47"/>
  <c r="DK94" i="47"/>
  <c r="DI95" i="47"/>
  <c r="JI95" i="47"/>
  <c r="I95" i="47"/>
  <c r="FI95" i="47"/>
  <c r="HV95" i="47"/>
  <c r="BI95" i="47"/>
  <c r="GV95" i="47"/>
  <c r="HI95" i="47"/>
  <c r="LI95" i="47"/>
  <c r="LV95" i="47"/>
  <c r="BV95" i="47"/>
  <c r="FV95" i="47"/>
  <c r="CF17" i="65"/>
  <c r="CF16" i="65"/>
  <c r="CF15" i="65"/>
  <c r="CF14" i="65"/>
  <c r="CE16" i="65"/>
  <c r="CE15" i="65"/>
  <c r="CE17" i="65"/>
  <c r="CE14" i="65"/>
  <c r="AQ62" i="73" s="1" a="1"/>
  <c r="CH17" i="65"/>
  <c r="CH16" i="65"/>
  <c r="CH15" i="65"/>
  <c r="CH14" i="65"/>
  <c r="CG17" i="65"/>
  <c r="CG16" i="65"/>
  <c r="CG15" i="65"/>
  <c r="CG14" i="65"/>
  <c r="FV101" i="47"/>
  <c r="JI101" i="47"/>
  <c r="BV101" i="47"/>
  <c r="HI101" i="47"/>
  <c r="KI101" i="47"/>
  <c r="HV101" i="47"/>
  <c r="II101" i="47"/>
  <c r="CI101" i="47"/>
  <c r="LV101" i="47"/>
  <c r="FI101" i="47"/>
  <c r="V101" i="47"/>
  <c r="GI101" i="47"/>
  <c r="GV101" i="47"/>
  <c r="KV101" i="47"/>
  <c r="IV101" i="47"/>
  <c r="I101" i="47"/>
  <c r="BI101" i="47"/>
  <c r="DI101" i="47"/>
  <c r="EI101" i="47"/>
  <c r="DV101" i="47"/>
  <c r="AI101" i="47"/>
  <c r="JV101" i="47"/>
  <c r="EV101" i="47"/>
  <c r="AV101" i="47"/>
  <c r="LI101" i="47"/>
  <c r="CV101" i="47"/>
  <c r="AG93" i="73"/>
  <c r="AH93" i="73"/>
  <c r="AI93" i="73"/>
  <c r="AF93" i="73"/>
  <c r="BH23" i="71"/>
  <c r="BF24" i="71"/>
  <c r="BE22" i="71"/>
  <c r="BF23" i="71"/>
  <c r="BF22" i="71"/>
  <c r="BG24" i="71"/>
  <c r="BG25" i="71"/>
  <c r="BF25" i="71"/>
  <c r="BE23" i="71"/>
  <c r="BH24" i="71"/>
  <c r="BE25" i="71"/>
  <c r="BH25" i="71"/>
  <c r="BH22" i="71"/>
  <c r="BE24" i="71"/>
  <c r="BG22" i="71"/>
  <c r="BE16" i="67"/>
  <c r="BG15" i="67"/>
  <c r="BE15" i="67"/>
  <c r="BG14" i="67"/>
  <c r="BE14" i="67"/>
  <c r="U94" i="73" s="1" a="1"/>
  <c r="BV15" i="67"/>
  <c r="BU14" i="67"/>
  <c r="BT16" i="67"/>
  <c r="BT17" i="67"/>
  <c r="BT14" i="67"/>
  <c r="BT15" i="67"/>
  <c r="BS16" i="67"/>
  <c r="BS17" i="67"/>
  <c r="BS14" i="67"/>
  <c r="BS15" i="67"/>
  <c r="BU17" i="67"/>
  <c r="BV16" i="67"/>
  <c r="BU15" i="67"/>
  <c r="BV14" i="67"/>
  <c r="BV17" i="67"/>
  <c r="BU16" i="67"/>
  <c r="BG17" i="65"/>
  <c r="BG16" i="65"/>
  <c r="BG15" i="65"/>
  <c r="BG14" i="65"/>
  <c r="BF17" i="65"/>
  <c r="BF16" i="65"/>
  <c r="BF15" i="65"/>
  <c r="BF14" i="65"/>
  <c r="BE17" i="65"/>
  <c r="BE16" i="65"/>
  <c r="BE15" i="65"/>
  <c r="BE14" i="65"/>
  <c r="U62" i="73" s="1" a="1"/>
  <c r="BH17" i="65"/>
  <c r="BH16" i="65"/>
  <c r="BH15" i="65"/>
  <c r="BH14" i="65"/>
  <c r="BH17" i="67"/>
  <c r="BF17" i="67"/>
  <c r="BH16" i="67"/>
  <c r="BF16" i="67"/>
  <c r="BH15" i="67"/>
  <c r="BF15" i="67"/>
  <c r="BH14" i="67"/>
  <c r="BF14" i="67"/>
  <c r="BG17" i="67"/>
  <c r="BE17" i="67"/>
  <c r="BG16" i="67"/>
  <c r="M24" i="45"/>
  <c r="AV94" i="47"/>
  <c r="JV94" i="47"/>
  <c r="BV94" i="47"/>
  <c r="CI94" i="47"/>
  <c r="EV94" i="47"/>
  <c r="KI94" i="47"/>
  <c r="CV94" i="47"/>
  <c r="JI94" i="47"/>
  <c r="FV94" i="47"/>
  <c r="V94" i="47"/>
  <c r="GV94" i="47"/>
  <c r="HV94" i="47"/>
  <c r="LI94" i="47"/>
  <c r="HI94" i="47"/>
  <c r="KV94" i="47"/>
  <c r="I94" i="47"/>
  <c r="GI94" i="47"/>
  <c r="DI94" i="47"/>
  <c r="EI94" i="47"/>
  <c r="BI94" i="47"/>
  <c r="II94" i="47"/>
  <c r="FI94" i="47"/>
  <c r="LV94" i="47"/>
  <c r="DV94" i="47"/>
  <c r="IV94" i="47"/>
  <c r="AI94" i="47"/>
  <c r="M21" i="45"/>
  <c r="GV102" i="47"/>
  <c r="HG102" i="47"/>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F22" i="61"/>
  <c r="BF25" i="61"/>
  <c r="BF24" i="61"/>
  <c r="BH23" i="61"/>
  <c r="BE22" i="61"/>
  <c r="BH24" i="61"/>
  <c r="BE24" i="61"/>
  <c r="BG22" i="61"/>
  <c r="BH22" i="61"/>
  <c r="BG23" i="61"/>
  <c r="BE25" i="61"/>
  <c r="BG24" i="61"/>
  <c r="BH25" i="61"/>
  <c r="BF23" i="61"/>
  <c r="BE23" i="61"/>
  <c r="BF15" i="71"/>
  <c r="BG15" i="71"/>
  <c r="BG16" i="71"/>
  <c r="BG14" i="71"/>
  <c r="BH15" i="71"/>
  <c r="BE15" i="71"/>
  <c r="BE16" i="71"/>
  <c r="BE14" i="71"/>
  <c r="U46" i="73" s="1" a="1"/>
  <c r="BF14" i="71"/>
  <c r="BG17" i="71"/>
  <c r="BF17" i="71"/>
  <c r="BF16" i="71"/>
  <c r="BH14" i="71"/>
  <c r="BE17" i="71"/>
  <c r="BH17" i="71"/>
  <c r="BH16" i="71"/>
  <c r="AL38" i="33"/>
  <c r="M23" i="45"/>
  <c r="M28" i="45"/>
  <c r="AL43" i="33"/>
  <c r="BG22" i="68"/>
  <c r="BF23" i="68"/>
  <c r="BH25" i="68"/>
  <c r="BH24" i="68"/>
  <c r="BE24" i="68"/>
  <c r="BH22" i="68"/>
  <c r="BG24" i="68"/>
  <c r="BG23" i="68"/>
  <c r="BE25" i="68"/>
  <c r="BG25" i="68"/>
  <c r="BF24" i="68"/>
  <c r="BE22" i="68"/>
  <c r="BF25" i="68"/>
  <c r="BE23" i="68"/>
  <c r="BF22" i="68"/>
  <c r="AF62" i="73" a="1"/>
  <c r="AG63" i="73" s="1"/>
  <c r="M26" i="45"/>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M25" i="45"/>
  <c r="AL40" i="33"/>
  <c r="M27" i="45"/>
  <c r="AL42" i="33"/>
  <c r="AL36" i="33"/>
  <c r="M20" i="45"/>
  <c r="AL39" i="33"/>
  <c r="M17" i="45"/>
  <c r="AL32" i="33"/>
  <c r="M18" i="45"/>
  <c r="X56" i="73"/>
  <c r="X57" i="73"/>
  <c r="U54" i="73"/>
  <c r="U55" i="73"/>
  <c r="U56" i="73"/>
  <c r="U57" i="73"/>
  <c r="V54" i="73"/>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AG45" i="73"/>
  <c r="AH45" i="73"/>
  <c r="AI45" i="73"/>
  <c r="AF45" i="73"/>
  <c r="M19" i="45"/>
  <c r="AL34" i="33"/>
  <c r="K23" i="45" a="1"/>
  <c r="K23" i="45" s="1"/>
  <c r="K20" i="45" a="1"/>
  <c r="K20" i="45" s="1"/>
  <c r="X55" i="73"/>
  <c r="V56" i="73"/>
  <c r="W57" i="73"/>
  <c r="W54" i="73"/>
  <c r="V57" i="73"/>
  <c r="W55" i="73"/>
  <c r="AQ57" i="73"/>
  <c r="AQ54" i="73"/>
  <c r="AQ55" i="73"/>
  <c r="AQ56" i="73"/>
  <c r="AR54" i="73"/>
  <c r="AR55" i="73"/>
  <c r="AR56" i="73"/>
  <c r="AR57" i="73"/>
  <c r="AS54" i="73"/>
  <c r="AS57" i="73"/>
  <c r="AS55" i="73"/>
  <c r="AS56" i="73"/>
  <c r="AT54" i="73"/>
  <c r="AT55" i="73"/>
  <c r="AT56" i="73"/>
  <c r="AT57" i="73"/>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K24" i="45" a="1"/>
  <c r="K24" i="45" s="1"/>
  <c r="K17" i="45" a="1"/>
  <c r="K17" i="45" s="1"/>
  <c r="M22" i="45"/>
  <c r="AL37" i="33"/>
  <c r="AL41" i="33"/>
  <c r="K19" i="45" a="1"/>
  <c r="K19" i="45" s="1"/>
  <c r="K18" i="45" a="1"/>
  <c r="K18" i="45" s="1"/>
  <c r="AL33" i="33"/>
  <c r="AL35" i="33"/>
  <c r="X54" i="73"/>
  <c r="X62" i="73"/>
  <c r="X63" i="73"/>
  <c r="X64" i="73"/>
  <c r="X65" i="73"/>
  <c r="U62" i="73"/>
  <c r="K22" i="45" a="1"/>
  <c r="K22" i="45" s="1"/>
  <c r="K21" i="45" a="1"/>
  <c r="K21" i="45" s="1"/>
  <c r="AF54" i="73" a="1"/>
  <c r="FX95" i="47"/>
  <c r="FK95" i="47"/>
  <c r="GX95" i="47"/>
  <c r="EK95" i="47"/>
  <c r="LK95" i="47"/>
  <c r="EX95" i="47"/>
  <c r="HK95" i="47"/>
  <c r="KK95" i="47"/>
  <c r="AX95" i="47"/>
  <c r="CK95" i="47"/>
  <c r="LX95" i="47"/>
  <c r="BX95" i="47"/>
  <c r="IK95" i="47"/>
  <c r="DX95" i="47"/>
  <c r="V55" i="73"/>
  <c r="W56" i="73"/>
  <c r="DK95" i="47"/>
  <c r="GK95" i="47"/>
  <c r="JK95" i="47"/>
  <c r="K95" i="47"/>
  <c r="X95" i="47"/>
  <c r="HX95" i="47"/>
  <c r="BK95" i="47"/>
  <c r="JX95" i="47"/>
  <c r="CX95" i="47"/>
  <c r="AK95" i="47"/>
  <c r="KX95" i="47"/>
  <c r="IX95" i="47"/>
  <c r="CF17" i="63"/>
  <c r="CF16" i="63"/>
  <c r="CF15" i="63"/>
  <c r="CF14" i="63"/>
  <c r="CE17" i="63"/>
  <c r="CE16" i="63"/>
  <c r="CE15" i="63"/>
  <c r="CE14" i="63"/>
  <c r="AQ22" i="73" s="1" a="1"/>
  <c r="CH17" i="63"/>
  <c r="CH16" i="63"/>
  <c r="CH15" i="63"/>
  <c r="CH14" i="63"/>
  <c r="CG17" i="63"/>
  <c r="CG16" i="63"/>
  <c r="CG15" i="63"/>
  <c r="CG14" i="63"/>
  <c r="AT17" i="73"/>
  <c r="AQ17" i="73"/>
  <c r="AS15" i="73"/>
  <c r="AQ16" i="73"/>
  <c r="AQ14" i="73"/>
  <c r="AS14" i="73"/>
  <c r="AR16" i="73"/>
  <c r="AQ15" i="73"/>
  <c r="AS16" i="73"/>
  <c r="AR17" i="73"/>
  <c r="AS17" i="73"/>
  <c r="AR14" i="73"/>
  <c r="AT14" i="73"/>
  <c r="AR15" i="73"/>
  <c r="AT15" i="73"/>
  <c r="AT16" i="73"/>
  <c r="JG99" i="47"/>
  <c r="GG99" i="47"/>
  <c r="DT99" i="47"/>
  <c r="CH16" i="71"/>
  <c r="CF14" i="71"/>
  <c r="CG14" i="71"/>
  <c r="CE15" i="71"/>
  <c r="CE14" i="71"/>
  <c r="AQ46" i="73" s="1" a="1"/>
  <c r="CF17" i="71"/>
  <c r="CG16" i="71"/>
  <c r="CH14" i="71"/>
  <c r="CF16" i="71"/>
  <c r="CH17" i="71"/>
  <c r="CE16" i="71"/>
  <c r="CG17" i="71"/>
  <c r="CF15" i="71"/>
  <c r="CH15" i="71"/>
  <c r="CE17" i="71"/>
  <c r="CG15" i="71"/>
  <c r="FG99" i="47"/>
  <c r="IG99" i="47"/>
  <c r="CG99" i="47"/>
  <c r="JT99" i="47"/>
  <c r="HG99" i="47"/>
  <c r="LT99" i="47"/>
  <c r="BT99" i="47"/>
  <c r="IT99" i="47"/>
  <c r="EG99" i="47"/>
  <c r="AG99" i="47"/>
  <c r="HT99" i="47"/>
  <c r="T99" i="47"/>
  <c r="DG99" i="47"/>
  <c r="KT99" i="47"/>
  <c r="ET99" i="47"/>
  <c r="LG99" i="47"/>
  <c r="FT99" i="47"/>
  <c r="AT99" i="47"/>
  <c r="BG99" i="47"/>
  <c r="MG99" i="47"/>
  <c r="CT99" i="47"/>
  <c r="GT99" i="47"/>
  <c r="KG99" i="47"/>
  <c r="AF14" i="73" a="1"/>
  <c r="AH16" i="73" s="1"/>
  <c r="AI98" i="47"/>
  <c r="BV98" i="47"/>
  <c r="HV98" i="47"/>
  <c r="II98" i="47"/>
  <c r="LV98" i="47"/>
  <c r="FV98" i="47"/>
  <c r="BG22" i="63"/>
  <c r="BG23" i="63"/>
  <c r="BF24" i="63"/>
  <c r="BE25" i="63"/>
  <c r="BE23" i="63"/>
  <c r="BE22" i="63"/>
  <c r="BH23" i="63"/>
  <c r="BE24" i="63"/>
  <c r="BH22" i="63"/>
  <c r="BH24" i="63"/>
  <c r="BF25" i="63"/>
  <c r="BH25" i="63"/>
  <c r="BG25" i="63"/>
  <c r="BF23" i="63"/>
  <c r="BG24" i="63"/>
  <c r="CI98" i="47"/>
  <c r="AV98" i="47"/>
  <c r="CV98" i="47"/>
  <c r="HI98" i="47"/>
  <c r="DI98" i="47"/>
  <c r="BG14" i="63"/>
  <c r="BF16" i="63"/>
  <c r="BE17" i="63"/>
  <c r="BE14" i="63"/>
  <c r="U22" i="73" s="1" a="1"/>
  <c r="AG21" i="73"/>
  <c r="AI21" i="73"/>
  <c r="JV98" i="47"/>
  <c r="FI98" i="47"/>
  <c r="V98" i="47"/>
  <c r="GV98" i="47"/>
  <c r="BG14" i="68"/>
  <c r="BE14" i="68"/>
  <c r="U86" i="73" s="1" a="1"/>
  <c r="BH17" i="68"/>
  <c r="BF17" i="68"/>
  <c r="BH16" i="68"/>
  <c r="BF16" i="68"/>
  <c r="BH15" i="68"/>
  <c r="BF15" i="68"/>
  <c r="BH14" i="68"/>
  <c r="BF14" i="68"/>
  <c r="BG17" i="68"/>
  <c r="BG16" i="63"/>
  <c r="BF15" i="63"/>
  <c r="BH16" i="63"/>
  <c r="BH17" i="63"/>
  <c r="BH15" i="63"/>
  <c r="AH21" i="73"/>
  <c r="IV98" i="47"/>
  <c r="LI98" i="47"/>
  <c r="BI98" i="47"/>
  <c r="I98" i="47"/>
  <c r="BE17" i="68"/>
  <c r="BG15" i="68"/>
  <c r="BE15" i="68"/>
  <c r="BG16" i="68"/>
  <c r="BE16" i="68"/>
  <c r="BS17" i="68"/>
  <c r="BS16" i="68"/>
  <c r="BS15" i="68"/>
  <c r="BS14" i="68"/>
  <c r="BV17" i="68"/>
  <c r="BV16" i="68"/>
  <c r="BV15" i="68"/>
  <c r="BV14" i="68"/>
  <c r="BU17" i="68"/>
  <c r="BU16" i="68"/>
  <c r="BU15" i="68"/>
  <c r="BU14" i="68"/>
  <c r="BT15" i="68"/>
  <c r="BT14" i="68"/>
  <c r="BT17" i="68"/>
  <c r="BT16" i="68"/>
  <c r="CE14" i="68"/>
  <c r="AQ86" i="73" s="1" a="1"/>
  <c r="CG14" i="68"/>
  <c r="CH15" i="68"/>
  <c r="CF17" i="68"/>
  <c r="CH16" i="68"/>
  <c r="CF16" i="68"/>
  <c r="CH17" i="68"/>
  <c r="CH14" i="68"/>
  <c r="CF14" i="68"/>
  <c r="CE17" i="68"/>
  <c r="CG17" i="68"/>
  <c r="CE15" i="68"/>
  <c r="CG15" i="68"/>
  <c r="CE16" i="68"/>
  <c r="CG16" i="68"/>
  <c r="CF15" i="68"/>
  <c r="AF85" i="73"/>
  <c r="AG85" i="73"/>
  <c r="AH85" i="73"/>
  <c r="AI85" i="73"/>
  <c r="BG17" i="63"/>
  <c r="BG15" i="63"/>
  <c r="BF17" i="63"/>
  <c r="BF14" i="63"/>
  <c r="BE15" i="63"/>
  <c r="BH14" i="63"/>
  <c r="BE16" i="63"/>
  <c r="AF21" i="73"/>
  <c r="KV98" i="47"/>
  <c r="EI98" i="47"/>
  <c r="GI98" i="47"/>
  <c r="DV98" i="47"/>
  <c r="EV98" i="47"/>
  <c r="JI98" i="47"/>
  <c r="KI98" i="47"/>
  <c r="BG17" i="61"/>
  <c r="BF14" i="61"/>
  <c r="BE16" i="61"/>
  <c r="BH16" i="61"/>
  <c r="BE15" i="61"/>
  <c r="BE14" i="61"/>
  <c r="U6" i="73" s="1" a="1"/>
  <c r="BH17" i="61"/>
  <c r="BF17" i="61"/>
  <c r="BG16" i="61"/>
  <c r="BF16" i="61"/>
  <c r="BG14" i="61"/>
  <c r="BE17" i="61"/>
  <c r="BG15" i="61"/>
  <c r="BH14" i="61"/>
  <c r="BH15" i="61"/>
  <c r="BF15" i="61"/>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W14" i="73"/>
  <c r="U15" i="73"/>
  <c r="W15" i="73"/>
  <c r="W16" i="73"/>
  <c r="U17" i="73"/>
  <c r="X16" i="73"/>
  <c r="V16" i="73"/>
  <c r="U16" i="73"/>
  <c r="W17" i="73"/>
  <c r="U14" i="73"/>
  <c r="X17" i="73"/>
  <c r="V17" i="73"/>
  <c r="X14" i="73"/>
  <c r="V14" i="73"/>
  <c r="X15" i="73"/>
  <c r="V15" i="73"/>
  <c r="V78" i="73"/>
  <c r="BT15" i="61"/>
  <c r="BV15" i="61"/>
  <c r="BT16" i="61"/>
  <c r="BV14" i="61"/>
  <c r="BT17" i="61"/>
  <c r="BV17" i="61"/>
  <c r="BU14" i="61"/>
  <c r="BV16" i="61"/>
  <c r="BU15" i="61"/>
  <c r="BS14" i="61"/>
  <c r="BS17" i="61"/>
  <c r="BU16" i="61"/>
  <c r="BS16" i="61"/>
  <c r="BU17" i="61"/>
  <c r="BT14" i="61"/>
  <c r="BS15" i="61"/>
  <c r="AG5" i="73"/>
  <c r="AI5" i="73"/>
  <c r="AF5" i="73"/>
  <c r="AH5" i="73"/>
  <c r="CE17" i="61"/>
  <c r="CG17" i="61"/>
  <c r="CG14" i="61"/>
  <c r="CE16" i="61"/>
  <c r="CG15" i="61"/>
  <c r="CE15" i="61"/>
  <c r="CH17" i="61"/>
  <c r="CH16" i="61"/>
  <c r="CF17" i="61"/>
  <c r="CE14" i="61"/>
  <c r="AQ6" i="73" s="1" a="1"/>
  <c r="CF16" i="61"/>
  <c r="CH14" i="61"/>
  <c r="CF15" i="61"/>
  <c r="CH15" i="61"/>
  <c r="CF14" i="61"/>
  <c r="CG16" i="61"/>
  <c r="AF78" i="73" a="1"/>
  <c r="V79" i="73"/>
  <c r="V80" i="73"/>
  <c r="V81" i="73"/>
  <c r="W78" i="73"/>
  <c r="W79" i="73"/>
  <c r="W80" i="73"/>
  <c r="W81" i="73"/>
  <c r="X78" i="73"/>
  <c r="X79" i="73"/>
  <c r="X80" i="73"/>
  <c r="X81" i="73"/>
  <c r="U78" i="73"/>
  <c r="U79" i="73"/>
  <c r="U80" i="73"/>
  <c r="U81" i="73"/>
  <c r="AQ78" i="73"/>
  <c r="AQ79" i="73"/>
  <c r="AQ80" i="73"/>
  <c r="AQ81" i="73"/>
  <c r="AR78" i="73"/>
  <c r="AR79" i="73"/>
  <c r="AR80" i="73"/>
  <c r="AR81" i="73"/>
  <c r="AS78" i="73"/>
  <c r="AS79" i="73"/>
  <c r="AS80" i="73"/>
  <c r="AS81" i="73"/>
  <c r="AT78" i="73"/>
  <c r="AT79" i="73"/>
  <c r="AT80" i="73"/>
  <c r="AT81" i="73"/>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T103" i="47"/>
  <c r="CT103" i="47"/>
  <c r="LG103" i="47"/>
  <c r="MG103" i="47"/>
  <c r="BT103" i="47"/>
  <c r="AG103" i="47"/>
  <c r="JG103" i="47"/>
  <c r="HT103" i="47"/>
  <c r="ET103" i="47"/>
  <c r="KT103" i="47"/>
  <c r="FG103" i="47"/>
  <c r="GT103" i="47"/>
  <c r="KG103" i="47"/>
  <c r="EG103" i="47"/>
  <c r="DG103" i="47"/>
  <c r="IG103" i="47"/>
  <c r="HG103" i="47"/>
  <c r="AT103" i="47"/>
  <c r="LT103" i="47"/>
  <c r="CG103" i="47"/>
  <c r="JT103" i="47"/>
  <c r="IT103" i="47"/>
  <c r="DT103" i="47"/>
  <c r="FT103" i="47"/>
  <c r="GG103" i="47"/>
  <c r="BG103" i="47"/>
  <c r="U30" i="73"/>
  <c r="U33" i="73"/>
  <c r="V30" i="73"/>
  <c r="U32" i="73"/>
  <c r="U31" i="73"/>
  <c r="X33" i="73"/>
  <c r="X31" i="73"/>
  <c r="W33" i="73"/>
  <c r="W30" i="73"/>
  <c r="V32" i="73"/>
  <c r="X32" i="73"/>
  <c r="X30" i="73"/>
  <c r="V31" i="73"/>
  <c r="V33" i="73"/>
  <c r="W31" i="73"/>
  <c r="W32" i="73"/>
  <c r="AS33" i="73"/>
  <c r="AQ30" i="73"/>
  <c r="AT30" i="73"/>
  <c r="AR31" i="73"/>
  <c r="AT32" i="73"/>
  <c r="AT31" i="73"/>
  <c r="AS32" i="73"/>
  <c r="AQ31" i="73"/>
  <c r="AQ32" i="73"/>
  <c r="AR30" i="73"/>
  <c r="AQ33" i="73"/>
  <c r="AT33" i="73"/>
  <c r="AR32" i="73"/>
  <c r="AS30" i="73"/>
  <c r="AS31" i="73"/>
  <c r="AR33" i="73"/>
  <c r="AR41" i="73"/>
  <c r="AR38" i="73"/>
  <c r="AR39" i="73"/>
  <c r="AR40" i="73"/>
  <c r="AS38" i="73"/>
  <c r="AS39" i="73"/>
  <c r="AS40" i="73"/>
  <c r="AS41" i="73"/>
  <c r="AT38" i="73"/>
  <c r="AT39" i="73"/>
  <c r="AT41" i="73"/>
  <c r="AT40" i="73"/>
  <c r="AQ38" i="73"/>
  <c r="AQ39" i="73"/>
  <c r="AQ40" i="73"/>
  <c r="AQ41" i="73"/>
  <c r="W38" i="73"/>
  <c r="W39" i="73"/>
  <c r="W40" i="73"/>
  <c r="W41" i="73"/>
  <c r="X38" i="73"/>
  <c r="X39" i="73"/>
  <c r="X40" i="73"/>
  <c r="X41" i="73"/>
  <c r="U38" i="73"/>
  <c r="U39" i="73"/>
  <c r="U40" i="73"/>
  <c r="U41" i="73"/>
  <c r="V38" i="73"/>
  <c r="V39" i="73"/>
  <c r="V40" i="73"/>
  <c r="V41" i="73"/>
  <c r="AF30" i="73" a="1"/>
  <c r="AF38" i="73" a="1"/>
  <c r="BV92" i="47" l="1"/>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FT95" i="47"/>
  <c r="ET95" i="47"/>
  <c r="FG95" i="47"/>
  <c r="KT95" i="47"/>
  <c r="CT95" i="47"/>
  <c r="CG95" i="47"/>
  <c r="EG95" i="47"/>
  <c r="GG95" i="47"/>
  <c r="HG95" i="47"/>
  <c r="LT95" i="47"/>
  <c r="HT95" i="47"/>
  <c r="BG95" i="47"/>
  <c r="MG95" i="47"/>
  <c r="IT95" i="47"/>
  <c r="DT95" i="47"/>
  <c r="GT95" i="47"/>
  <c r="JT95" i="47"/>
  <c r="AT97" i="73"/>
  <c r="AR97" i="73"/>
  <c r="AS94" i="73"/>
  <c r="AQ97" i="73"/>
  <c r="AS96" i="73"/>
  <c r="AQ94" i="73"/>
  <c r="AS97" i="73"/>
  <c r="AQ95" i="73"/>
  <c r="AS95" i="73"/>
  <c r="AQ96" i="73"/>
  <c r="AT96" i="73"/>
  <c r="AR94" i="73"/>
  <c r="AT94" i="73"/>
  <c r="AR96" i="73"/>
  <c r="AT95" i="73"/>
  <c r="AR95" i="73"/>
  <c r="T95" i="47"/>
  <c r="AG95" i="47"/>
  <c r="AS62" i="73"/>
  <c r="AS63" i="73"/>
  <c r="AS64" i="73"/>
  <c r="AS65" i="73"/>
  <c r="AT62" i="73"/>
  <c r="AT63" i="73"/>
  <c r="AT64" i="73"/>
  <c r="AT65" i="73"/>
  <c r="AQ62" i="73"/>
  <c r="AQ65" i="73"/>
  <c r="AQ63" i="73"/>
  <c r="AQ64" i="73"/>
  <c r="AR62" i="73"/>
  <c r="AR63" i="73"/>
  <c r="AR64" i="73"/>
  <c r="AR65" i="73"/>
  <c r="AG71" i="73"/>
  <c r="AG73" i="73"/>
  <c r="AI72" i="73"/>
  <c r="AH70" i="73"/>
  <c r="AH72" i="73"/>
  <c r="AG70" i="73"/>
  <c r="AH71" i="73"/>
  <c r="AI73" i="73"/>
  <c r="AF70" i="73"/>
  <c r="AF73" i="73"/>
  <c r="AG72" i="73"/>
  <c r="AH73" i="73"/>
  <c r="AI71" i="73"/>
  <c r="AF72" i="73"/>
  <c r="AI70" i="73"/>
  <c r="AF71" i="73"/>
  <c r="IG95" i="47"/>
  <c r="BT95" i="47"/>
  <c r="KG95" i="47"/>
  <c r="DG95" i="47"/>
  <c r="AT95" i="47"/>
  <c r="LG95" i="47"/>
  <c r="JG95" i="47"/>
  <c r="U94" i="73"/>
  <c r="U95" i="73"/>
  <c r="W94" i="73"/>
  <c r="W95" i="73"/>
  <c r="U96" i="73"/>
  <c r="W96" i="73"/>
  <c r="U97" i="73"/>
  <c r="W97" i="73"/>
  <c r="V94" i="73"/>
  <c r="X94" i="73"/>
  <c r="V95" i="73"/>
  <c r="X95" i="73"/>
  <c r="V96" i="73"/>
  <c r="X96" i="73"/>
  <c r="V97" i="73"/>
  <c r="X97" i="73"/>
  <c r="AF94" i="73" a="1"/>
  <c r="ET94" i="47"/>
  <c r="MG94" i="47"/>
  <c r="AT94" i="47"/>
  <c r="BG94" i="47"/>
  <c r="KG94" i="47"/>
  <c r="CG94" i="47"/>
  <c r="CT94" i="47"/>
  <c r="FG94" i="47"/>
  <c r="KT94" i="47"/>
  <c r="DG94" i="47"/>
  <c r="LG94" i="47"/>
  <c r="T94" i="47"/>
  <c r="GT94" i="47"/>
  <c r="DT94" i="47"/>
  <c r="BT94" i="47"/>
  <c r="U63" i="73"/>
  <c r="U64" i="73"/>
  <c r="U65" i="73"/>
  <c r="V62" i="73"/>
  <c r="V63" i="73"/>
  <c r="V64" i="73"/>
  <c r="V65" i="73"/>
  <c r="W62" i="73"/>
  <c r="W63" i="73"/>
  <c r="W64" i="73"/>
  <c r="W65" i="73"/>
  <c r="IT94" i="47"/>
  <c r="FT94" i="47"/>
  <c r="EG94" i="47"/>
  <c r="X49" i="73"/>
  <c r="V48" i="73"/>
  <c r="X46" i="73"/>
  <c r="W49" i="73"/>
  <c r="JG94" i="47"/>
  <c r="JT94" i="47"/>
  <c r="GG94" i="47"/>
  <c r="AG94" i="47"/>
  <c r="HG94" i="47"/>
  <c r="IG94" i="47"/>
  <c r="LT94" i="47"/>
  <c r="HT94" i="47"/>
  <c r="V47" i="73"/>
  <c r="U48" i="73"/>
  <c r="W48" i="73"/>
  <c r="U46" i="73"/>
  <c r="U47" i="73"/>
  <c r="W46" i="73"/>
  <c r="W47" i="73"/>
  <c r="X47" i="73"/>
  <c r="X48" i="73"/>
  <c r="V49" i="73"/>
  <c r="V46" i="73"/>
  <c r="U49" i="73"/>
  <c r="AN43" i="33"/>
  <c r="AM43" i="33"/>
  <c r="AM38" i="33"/>
  <c r="AN38" i="33"/>
  <c r="AF65" i="73"/>
  <c r="AF62" i="73"/>
  <c r="AF64" i="73"/>
  <c r="AI65" i="73"/>
  <c r="AH63" i="73"/>
  <c r="AF63" i="73"/>
  <c r="AI64" i="73"/>
  <c r="AH62" i="73"/>
  <c r="AI62" i="73"/>
  <c r="AI63" i="73"/>
  <c r="AH64" i="73"/>
  <c r="AH65" i="73"/>
  <c r="AG64" i="73"/>
  <c r="AG65" i="73"/>
  <c r="AG62" i="73"/>
  <c r="AN40" i="33"/>
  <c r="AM40" i="33"/>
  <c r="AM36" i="33"/>
  <c r="AN36" i="33"/>
  <c r="AM34" i="33"/>
  <c r="AN34" i="33"/>
  <c r="AN32" i="33"/>
  <c r="AM32" i="33"/>
  <c r="AN42" i="33"/>
  <c r="AM42" i="33"/>
  <c r="AM39" i="33"/>
  <c r="BT93" i="47"/>
  <c r="JG93" i="47"/>
  <c r="CT93" i="47"/>
  <c r="AF46" i="73" a="1"/>
  <c r="AH46" i="73" s="1"/>
  <c r="AN39" i="33"/>
  <c r="FT93" i="47"/>
  <c r="KT93" i="47"/>
  <c r="IT93" i="47"/>
  <c r="AM37" i="33"/>
  <c r="AN37" i="33"/>
  <c r="AM41" i="33"/>
  <c r="AN41" i="33"/>
  <c r="L20" i="45"/>
  <c r="L24" i="45"/>
  <c r="L18" i="45"/>
  <c r="L19" i="45"/>
  <c r="AM33" i="33"/>
  <c r="AN33" i="33"/>
  <c r="AN35" i="33"/>
  <c r="AM35" i="33"/>
  <c r="L17" i="45"/>
  <c r="L23" i="45"/>
  <c r="L22" i="45"/>
  <c r="L21" i="45"/>
  <c r="AH54" i="73"/>
  <c r="AH56" i="73"/>
  <c r="AI54" i="73"/>
  <c r="AI56" i="73"/>
  <c r="AF55" i="73"/>
  <c r="AF57" i="73"/>
  <c r="AG55" i="73"/>
  <c r="AG57" i="73"/>
  <c r="AH55" i="73"/>
  <c r="AH57" i="73"/>
  <c r="AI55" i="73"/>
  <c r="AI57" i="73"/>
  <c r="AF54" i="73"/>
  <c r="AF56" i="73"/>
  <c r="AG56" i="73"/>
  <c r="AG54" i="73"/>
  <c r="AS22" i="73"/>
  <c r="AS23" i="73"/>
  <c r="AS24" i="73"/>
  <c r="AS25" i="73"/>
  <c r="AT22" i="73"/>
  <c r="AT23" i="73"/>
  <c r="AT24" i="73"/>
  <c r="AT25" i="73"/>
  <c r="AQ22" i="73"/>
  <c r="AQ23" i="73"/>
  <c r="AQ24" i="73"/>
  <c r="AQ25" i="73"/>
  <c r="AR22" i="73"/>
  <c r="AR23" i="73"/>
  <c r="AR24" i="73"/>
  <c r="AR25" i="73"/>
  <c r="KT98" i="47"/>
  <c r="AQ49" i="73"/>
  <c r="AR47" i="73"/>
  <c r="AT49" i="73"/>
  <c r="AT46" i="73"/>
  <c r="AQ46" i="73"/>
  <c r="AR46" i="73"/>
  <c r="AS47" i="73"/>
  <c r="AS49" i="73"/>
  <c r="AR48" i="73"/>
  <c r="AS48" i="73"/>
  <c r="U24" i="73"/>
  <c r="U23" i="73"/>
  <c r="V25" i="73"/>
  <c r="W25" i="73"/>
  <c r="V22" i="73"/>
  <c r="X22" i="73"/>
  <c r="W23" i="73"/>
  <c r="T98" i="47"/>
  <c r="AS46" i="73"/>
  <c r="AT47" i="73"/>
  <c r="AQ48" i="73"/>
  <c r="ET98" i="47"/>
  <c r="FG98" i="47"/>
  <c r="AR49" i="73"/>
  <c r="AQ47" i="73"/>
  <c r="AT48" i="73"/>
  <c r="CT98" i="47"/>
  <c r="V7" i="73"/>
  <c r="AR87" i="73"/>
  <c r="AS88" i="73"/>
  <c r="AQ88" i="73"/>
  <c r="AS87" i="73"/>
  <c r="DT98" i="47"/>
  <c r="U88" i="73"/>
  <c r="W88" i="73"/>
  <c r="U87" i="73"/>
  <c r="W87" i="73"/>
  <c r="U89" i="73"/>
  <c r="AQ87" i="73"/>
  <c r="LG98" i="47"/>
  <c r="MG98" i="47"/>
  <c r="JT98" i="47"/>
  <c r="DG98" i="47"/>
  <c r="IG98" i="47"/>
  <c r="BG98" i="47"/>
  <c r="AI17" i="73"/>
  <c r="AG17" i="73"/>
  <c r="CG98" i="47"/>
  <c r="HG98" i="47"/>
  <c r="AI14" i="73"/>
  <c r="AF16" i="73"/>
  <c r="AI16" i="73"/>
  <c r="AH14" i="73"/>
  <c r="AH15" i="73"/>
  <c r="AG14" i="73"/>
  <c r="BT98" i="47"/>
  <c r="FT98" i="47"/>
  <c r="AF17" i="73"/>
  <c r="AH17" i="73"/>
  <c r="AG16" i="73"/>
  <c r="AG15" i="73"/>
  <c r="AI15" i="73"/>
  <c r="AF14" i="73"/>
  <c r="AF15" i="73"/>
  <c r="EG98" i="47"/>
  <c r="HT98" i="47"/>
  <c r="JG98" i="47"/>
  <c r="GG98" i="47"/>
  <c r="KG98" i="47"/>
  <c r="AF86" i="73" a="1"/>
  <c r="AG98" i="47"/>
  <c r="W86" i="73"/>
  <c r="GT98" i="47"/>
  <c r="LT98" i="47"/>
  <c r="AF22" i="73" a="1"/>
  <c r="W89" i="73"/>
  <c r="V86" i="73"/>
  <c r="X86" i="73"/>
  <c r="V87" i="73"/>
  <c r="X87" i="73"/>
  <c r="V88" i="73"/>
  <c r="X88" i="73"/>
  <c r="V89" i="73"/>
  <c r="X89" i="73"/>
  <c r="U86" i="73"/>
  <c r="AS89" i="73"/>
  <c r="AQ89" i="73"/>
  <c r="AR86" i="73"/>
  <c r="AT86" i="73"/>
  <c r="AT89" i="73"/>
  <c r="AR88" i="73"/>
  <c r="AT88" i="73"/>
  <c r="AR89" i="73"/>
  <c r="AT87" i="73"/>
  <c r="AS86" i="73"/>
  <c r="AQ86" i="73"/>
  <c r="X23" i="73"/>
  <c r="X25" i="73"/>
  <c r="X24" i="73"/>
  <c r="V23" i="73"/>
  <c r="W22" i="73"/>
  <c r="W24" i="73"/>
  <c r="U22" i="73"/>
  <c r="U25" i="73"/>
  <c r="V24" i="73"/>
  <c r="IT98" i="47"/>
  <c r="AT98" i="47"/>
  <c r="V8" i="73"/>
  <c r="W8" i="73"/>
  <c r="X7" i="73"/>
  <c r="V9" i="73"/>
  <c r="W7" i="73"/>
  <c r="X8" i="73"/>
  <c r="W9" i="73"/>
  <c r="X6" i="73"/>
  <c r="U7" i="73"/>
  <c r="U9" i="73"/>
  <c r="W6" i="73"/>
  <c r="X9" i="73"/>
  <c r="U6" i="73"/>
  <c r="U8" i="73"/>
  <c r="V6" i="73"/>
  <c r="AR6" i="73"/>
  <c r="AR7" i="73"/>
  <c r="AT9" i="73"/>
  <c r="AS6" i="73"/>
  <c r="AS8" i="73"/>
  <c r="AR8" i="73"/>
  <c r="AT8" i="73"/>
  <c r="AS7" i="73"/>
  <c r="AT6" i="73"/>
  <c r="AQ6" i="73"/>
  <c r="AQ7" i="73"/>
  <c r="AT7" i="73"/>
  <c r="AR9" i="73"/>
  <c r="AQ8" i="73"/>
  <c r="AQ9" i="73"/>
  <c r="AS9" i="73"/>
  <c r="AF6" i="73" a="1"/>
  <c r="AH78" i="73"/>
  <c r="AH80" i="73"/>
  <c r="AI78" i="73"/>
  <c r="AI80" i="73"/>
  <c r="AG79" i="73"/>
  <c r="AF79" i="73"/>
  <c r="AF81" i="73"/>
  <c r="AG81" i="73"/>
  <c r="AH79" i="73"/>
  <c r="AH81" i="73"/>
  <c r="AI79" i="73"/>
  <c r="AI81" i="73"/>
  <c r="AF78" i="73"/>
  <c r="AF80" i="73"/>
  <c r="AG78" i="73"/>
  <c r="AG80" i="73"/>
  <c r="MG93" i="47"/>
  <c r="FG93" i="47"/>
  <c r="GT93" i="47"/>
  <c r="LG93" i="47"/>
  <c r="T93" i="47"/>
  <c r="DG93" i="47"/>
  <c r="HT93" i="47"/>
  <c r="AG93" i="47"/>
  <c r="EG93" i="47"/>
  <c r="HG93" i="47"/>
  <c r="KG93" i="47"/>
  <c r="LT93" i="47"/>
  <c r="CG93" i="47"/>
  <c r="IG93" i="47"/>
  <c r="DT93" i="47"/>
  <c r="ET93" i="47"/>
  <c r="JT93" i="47"/>
  <c r="AT93" i="47"/>
  <c r="GG93" i="47"/>
  <c r="BG93" i="47"/>
  <c r="AF33" i="73"/>
  <c r="AH32" i="73"/>
  <c r="AG33" i="73"/>
  <c r="AG30" i="73"/>
  <c r="AH33" i="73"/>
  <c r="AF31" i="73"/>
  <c r="AF30" i="73"/>
  <c r="AH30" i="73"/>
  <c r="AI32" i="73"/>
  <c r="AF32" i="73"/>
  <c r="AG31" i="73"/>
  <c r="AI33" i="73"/>
  <c r="AG32" i="73"/>
  <c r="AI30" i="73"/>
  <c r="AH31" i="73"/>
  <c r="AI31" i="73"/>
  <c r="AF38" i="73"/>
  <c r="AF40" i="73"/>
  <c r="AG38" i="73"/>
  <c r="AG40" i="73"/>
  <c r="AH38" i="73"/>
  <c r="AH40" i="73"/>
  <c r="AI40" i="73"/>
  <c r="AI38" i="73"/>
  <c r="AF39" i="73"/>
  <c r="AF41" i="73"/>
  <c r="AG39" i="73"/>
  <c r="AG41" i="73"/>
  <c r="AH39" i="73"/>
  <c r="AH41" i="73"/>
  <c r="AI39" i="73"/>
  <c r="AI41" i="73"/>
  <c r="AH95" i="73" l="1"/>
  <c r="AI94" i="73"/>
  <c r="AF96" i="73"/>
  <c r="AI96" i="73"/>
  <c r="AI97" i="73"/>
  <c r="AI95" i="73"/>
  <c r="AF95" i="73"/>
  <c r="AF97" i="73"/>
  <c r="AG95" i="73"/>
  <c r="AG94" i="73"/>
  <c r="AG97" i="73"/>
  <c r="AG96" i="73"/>
  <c r="AH97" i="73"/>
  <c r="AH94" i="73"/>
  <c r="AF94" i="73"/>
  <c r="AH96" i="73"/>
  <c r="AG48" i="73"/>
  <c r="AF46" i="73"/>
  <c r="AH49" i="73"/>
  <c r="AG46" i="73"/>
  <c r="AI47" i="73"/>
  <c r="AF48" i="73"/>
  <c r="AF47" i="73"/>
  <c r="AI49" i="73"/>
  <c r="AG47" i="73"/>
  <c r="AI48" i="73"/>
  <c r="AG49" i="73"/>
  <c r="AH48" i="73"/>
  <c r="AI46" i="73"/>
  <c r="AF49" i="73"/>
  <c r="AH47" i="73"/>
  <c r="I30" i="45"/>
  <c r="AH86" i="73"/>
  <c r="AH89" i="73"/>
  <c r="AI89" i="73"/>
  <c r="AI88" i="73"/>
  <c r="AI87" i="73"/>
  <c r="AI86" i="73"/>
  <c r="AF86" i="73"/>
  <c r="AF87" i="73"/>
  <c r="AF88" i="73"/>
  <c r="AF89" i="73"/>
  <c r="AH88" i="73"/>
  <c r="AG87" i="73"/>
  <c r="AG86" i="73"/>
  <c r="AG89" i="73"/>
  <c r="AG88" i="73"/>
  <c r="AH87" i="73"/>
  <c r="AI23" i="73"/>
  <c r="AI25" i="73"/>
  <c r="AF22" i="73"/>
  <c r="AF24" i="73"/>
  <c r="AG22" i="73"/>
  <c r="AG24" i="73"/>
  <c r="AH22" i="73"/>
  <c r="AH24" i="73"/>
  <c r="AI22" i="73"/>
  <c r="AI24" i="73"/>
  <c r="AF23" i="73"/>
  <c r="AF25" i="73"/>
  <c r="AG23" i="73"/>
  <c r="AG25" i="73"/>
  <c r="AH23" i="73"/>
  <c r="AH25" i="73"/>
  <c r="AI7" i="73"/>
  <c r="AG8" i="73"/>
  <c r="AF9" i="73"/>
  <c r="AG9" i="73"/>
  <c r="AH8" i="73"/>
  <c r="AI8" i="73"/>
  <c r="AI9" i="73"/>
  <c r="AH7" i="73"/>
  <c r="AF7" i="73"/>
  <c r="AG7" i="73"/>
  <c r="AF6" i="73"/>
  <c r="AI6" i="73"/>
  <c r="AF8" i="73"/>
  <c r="AH9" i="73"/>
  <c r="AH6" i="73"/>
  <c r="AG6" i="73"/>
  <c r="E100" i="48"/>
  <c r="E113" i="48"/>
  <c r="E96" i="48"/>
  <c r="AL45" i="33" l="1"/>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E110" i="48" l="1"/>
  <c r="X50" i="33"/>
  <c r="E106" i="48"/>
  <c r="E102" i="48"/>
  <c r="C50" i="33"/>
  <c r="AG50" i="33"/>
  <c r="E104" i="48"/>
  <c r="E105" i="48"/>
  <c r="AJ50" i="33"/>
  <c r="U50" i="33"/>
  <c r="F50" i="33"/>
  <c r="AS50" i="33"/>
  <c r="AV50" i="33"/>
  <c r="E104" i="47" l="1"/>
  <c r="E91" i="28"/>
  <c r="D91" i="28" s="1"/>
  <c r="E105" i="47"/>
  <c r="E105" i="28"/>
  <c r="D105" i="28" s="1"/>
  <c r="E96" i="47"/>
  <c r="E104" i="28"/>
  <c r="D104" i="28" s="1"/>
  <c r="E96" i="28"/>
  <c r="D96" i="28" s="1"/>
  <c r="E91" i="47"/>
  <c r="E100" i="47"/>
  <c r="E100" i="28"/>
  <c r="D100" i="28" s="1"/>
  <c r="E90" i="47"/>
  <c r="E90" i="28"/>
  <c r="D90" i="28" s="1"/>
  <c r="E101" i="28"/>
  <c r="D101" i="28" s="1"/>
  <c r="E101" i="47"/>
  <c r="E97" i="47"/>
  <c r="E97" i="28"/>
  <c r="D97" i="28" s="1"/>
  <c r="IL97" i="47" l="1"/>
  <c r="HY104" i="47"/>
  <c r="FY104" i="47"/>
  <c r="L104" i="47"/>
  <c r="D104" i="47"/>
  <c r="IL104" i="47"/>
  <c r="CL104" i="47"/>
  <c r="GL104" i="47"/>
  <c r="BL104" i="47"/>
  <c r="BY104" i="47"/>
  <c r="FL104" i="47"/>
  <c r="LY104" i="47"/>
  <c r="IY104" i="47"/>
  <c r="JL104" i="47"/>
  <c r="GY104" i="47"/>
  <c r="DL104" i="47"/>
  <c r="Y104" i="47"/>
  <c r="EL104" i="47"/>
  <c r="DY104" i="47"/>
  <c r="KY104" i="47"/>
  <c r="LL104" i="47"/>
  <c r="JY104" i="47"/>
  <c r="AY104" i="47"/>
  <c r="AL104" i="47"/>
  <c r="CY104" i="47"/>
  <c r="HL104" i="47"/>
  <c r="EY104" i="47"/>
  <c r="KL104" i="47"/>
  <c r="CY97" i="47"/>
  <c r="IY97" i="47"/>
  <c r="EY97" i="47"/>
  <c r="LY97" i="47"/>
  <c r="FL97" i="47"/>
  <c r="CL97" i="47"/>
  <c r="GY97" i="47"/>
  <c r="LL97" i="47"/>
  <c r="Y97" i="47"/>
  <c r="EL97" i="47"/>
  <c r="AY97" i="47"/>
  <c r="KY97" i="47"/>
  <c r="KL97" i="47"/>
  <c r="DL97" i="47"/>
  <c r="GL97" i="47"/>
  <c r="HY97" i="47"/>
  <c r="FY97" i="47"/>
  <c r="HL97" i="47"/>
  <c r="JL97" i="47"/>
  <c r="AL97" i="47"/>
  <c r="D97" i="47"/>
  <c r="HL90" i="47"/>
  <c r="EY96" i="47"/>
  <c r="BL97" i="47"/>
  <c r="L97" i="47"/>
  <c r="BY97" i="47"/>
  <c r="HL96" i="47"/>
  <c r="DY97" i="47"/>
  <c r="BY101" i="47"/>
  <c r="EY101" i="47"/>
  <c r="GL101" i="47"/>
  <c r="JL101" i="47"/>
  <c r="DL101" i="47"/>
  <c r="LL101" i="47"/>
  <c r="AL101" i="47"/>
  <c r="JY101" i="47"/>
  <c r="KY101" i="47"/>
  <c r="CL101" i="47"/>
  <c r="L101" i="47"/>
  <c r="HY100" i="47"/>
  <c r="LL100" i="47"/>
  <c r="BY100" i="47"/>
  <c r="IY100" i="47"/>
  <c r="EY100" i="47"/>
  <c r="CL100" i="47"/>
  <c r="DY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LY90" i="47"/>
  <c r="KY90" i="47"/>
  <c r="CY90" i="47"/>
  <c r="AY90" i="47"/>
  <c r="BL90" i="47"/>
  <c r="EY90" i="47"/>
  <c r="KL90" i="47"/>
  <c r="FY90" i="47"/>
  <c r="JY90" i="47"/>
  <c r="Y90" i="47"/>
  <c r="LL90" i="47"/>
  <c r="L90" i="47"/>
  <c r="IY90" i="47"/>
  <c r="D90" i="47"/>
  <c r="CL90" i="47"/>
  <c r="HY90" i="47"/>
  <c r="GL90" i="47"/>
  <c r="EL90" i="47"/>
  <c r="BY90" i="47"/>
  <c r="GY90" i="47"/>
  <c r="DL90" i="47"/>
  <c r="IL90" i="47"/>
  <c r="CL96" i="47"/>
  <c r="AL96" i="47"/>
  <c r="JL96" i="47"/>
  <c r="GL96" i="47"/>
  <c r="KY96" i="47"/>
  <c r="IL96" i="47"/>
  <c r="HY96" i="47"/>
  <c r="LL96" i="47"/>
  <c r="Y96" i="47"/>
  <c r="D96" i="47"/>
  <c r="BY96" i="47"/>
  <c r="IY96" i="47"/>
  <c r="EL96" i="47"/>
  <c r="DY96" i="47"/>
  <c r="AL90" i="47"/>
  <c r="DY90" i="47"/>
  <c r="FL90" i="47"/>
  <c r="AY96" i="47"/>
  <c r="L96" i="47"/>
  <c r="GY96" i="47"/>
  <c r="JY96" i="47"/>
  <c r="DL96" i="47"/>
  <c r="LY96" i="47"/>
  <c r="KL96" i="47"/>
  <c r="CY96" i="47"/>
  <c r="BL96" i="47"/>
  <c r="FY96" i="47"/>
  <c r="FL96" i="47"/>
  <c r="DL91" i="47"/>
  <c r="DY91" i="47"/>
  <c r="CY91" i="47"/>
  <c r="CL91" i="47"/>
  <c r="HL91" i="47"/>
  <c r="LY91" i="47"/>
  <c r="KY91" i="47"/>
  <c r="GL91" i="47"/>
  <c r="AY91" i="47"/>
  <c r="IY91" i="47"/>
  <c r="GY91" i="47"/>
  <c r="KL91" i="47"/>
  <c r="LL91" i="47"/>
  <c r="EY91" i="47"/>
  <c r="AL91" i="47"/>
  <c r="Y91" i="47"/>
  <c r="BY91" i="47"/>
  <c r="FL91" i="47"/>
  <c r="JL91" i="47"/>
  <c r="FY91" i="47"/>
  <c r="L91" i="47"/>
  <c r="JY91" i="47"/>
  <c r="EL91" i="47"/>
  <c r="D91" i="47"/>
  <c r="BL91" i="47"/>
  <c r="IL91" i="47"/>
  <c r="HY91" i="47"/>
  <c r="L100" i="47"/>
  <c r="AY100" i="47"/>
  <c r="JL100" i="47"/>
  <c r="KL100" i="47"/>
  <c r="D100" i="47"/>
  <c r="KY100" i="47"/>
  <c r="IL100" i="47"/>
  <c r="FY100" i="47"/>
  <c r="FL100" i="47"/>
  <c r="EL100" i="47"/>
  <c r="AL100" i="47"/>
  <c r="DL100" i="47"/>
  <c r="BL100" i="47"/>
  <c r="JY100" i="47"/>
  <c r="Y100" i="47"/>
  <c r="GY100" i="47"/>
  <c r="GL100" i="47"/>
  <c r="CY100" i="47"/>
  <c r="LY100" i="47"/>
  <c r="HL100" i="47"/>
  <c r="JY97" i="47"/>
  <c r="JL90" i="47"/>
  <c r="GY101" i="47"/>
  <c r="FY101" i="47"/>
  <c r="AY101" i="47"/>
  <c r="HY101" i="47"/>
  <c r="LY101" i="47"/>
  <c r="EL101" i="47"/>
  <c r="Y101" i="47"/>
  <c r="HL101" i="47"/>
  <c r="IY101" i="47"/>
  <c r="DY101" i="47"/>
  <c r="FL101" i="47"/>
  <c r="IL101" i="47"/>
  <c r="KL101" i="47"/>
  <c r="BL101" i="47"/>
  <c r="D101" i="47"/>
  <c r="CY101" i="47"/>
  <c r="KX104" i="47" l="1"/>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EX97" i="47"/>
  <c r="FG97" i="47" s="1"/>
  <c r="LX97" i="47"/>
  <c r="MG97" i="47" s="1"/>
  <c r="HK97" i="47"/>
  <c r="H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IX97" i="47"/>
  <c r="JG97" i="47" s="1"/>
  <c r="GK97" i="47"/>
  <c r="GT97" i="47" s="1"/>
  <c r="DK97" i="47"/>
  <c r="DT97" i="47" s="1"/>
  <c r="CX97" i="47"/>
  <c r="DG97" i="47" s="1"/>
  <c r="AX97" i="47"/>
  <c r="BG97" i="47" s="1"/>
  <c r="EK97" i="47"/>
  <c r="ET97" i="47" s="1"/>
  <c r="BK97" i="47"/>
  <c r="BT97" i="47" s="1"/>
  <c r="CK97" i="47"/>
  <c r="CT97" i="47" s="1"/>
  <c r="IK97" i="47"/>
  <c r="IT97" i="47" s="1"/>
  <c r="IX105" i="47"/>
  <c r="JG105" i="47" s="1"/>
  <c r="DX105" i="47"/>
  <c r="EG105" i="47" s="1"/>
  <c r="EK105" i="47"/>
  <c r="ET105" i="47" s="1"/>
  <c r="JX105" i="47"/>
  <c r="KG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EX100" i="47"/>
  <c r="FG100" i="47" s="1"/>
  <c r="HX100" i="47"/>
  <c r="IG100" i="47" s="1"/>
  <c r="CX90" i="47"/>
  <c r="DG90" i="47" s="1"/>
  <c r="FK90" i="47"/>
  <c r="FT90" i="47" s="1"/>
  <c r="X90" i="47"/>
  <c r="AG90" i="47" s="1"/>
  <c r="CK90" i="47"/>
  <c r="CT90" i="47" s="1"/>
  <c r="KK90" i="47"/>
  <c r="KT90" i="47" s="1"/>
  <c r="DX90" i="47"/>
  <c r="EG90" i="47" s="1"/>
  <c r="HK100" i="47"/>
  <c r="HT100" i="47" s="1"/>
  <c r="FX90" i="47"/>
  <c r="GG90" i="47" s="1"/>
  <c r="HK90" i="47"/>
  <c r="HT90" i="47" s="1"/>
  <c r="BX90" i="47"/>
  <c r="CG90" i="47" s="1"/>
  <c r="DK90" i="47"/>
  <c r="DT90" i="47" s="1"/>
  <c r="AK90" i="47"/>
  <c r="AT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BK90" i="47"/>
  <c r="BT90" i="47" s="1"/>
  <c r="GX90" i="47"/>
  <c r="HG90"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AK105" i="47"/>
  <c r="AT105" i="47" s="1"/>
  <c r="X105" i="47"/>
  <c r="AG105" i="47" s="1"/>
  <c r="KX105" i="47"/>
  <c r="LG105" i="47" s="1"/>
  <c r="LX105" i="47"/>
  <c r="MG105" i="47" s="1"/>
  <c r="HX105" i="47"/>
  <c r="IG105" i="47" s="1"/>
  <c r="JK105" i="47"/>
  <c r="JT105" i="47" s="1"/>
  <c r="K105" i="47"/>
  <c r="T105" i="47" s="1"/>
  <c r="CX100" i="47"/>
  <c r="DG100" i="47" s="1"/>
  <c r="AX105" i="47"/>
  <c r="BG105" i="47" s="1"/>
  <c r="HK105" i="47"/>
  <c r="HT105" i="47" s="1"/>
  <c r="FX105" i="47"/>
  <c r="GG105" i="47" s="1"/>
  <c r="IK105" i="47"/>
  <c r="IT105" i="47" s="1"/>
  <c r="K90" i="47"/>
  <c r="T90"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<sst xmlns="http://schemas.openxmlformats.org/spreadsheetml/2006/main" count="7736" uniqueCount="1901">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</sst>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31" zoomScaleNormal="100" workbookViewId="0">
      <selection activeCell="H83" sqref="H83"/>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5 - 1</v>
      </c>
      <c r="D3" s="68"/>
      <c r="E3" s="336" t="str">
        <f>CalcB!$D22</f>
        <v>Switzerland</v>
      </c>
      <c r="F3" s="337" t="str">
        <f>"   "&amp;CalcB!$E22&amp;"        "&amp;CalcB!$F22&amp;Language!$E$197&amp;CalcB!$G22</f>
        <v xml:space="preserve">   9        6 - 3</v>
      </c>
      <c r="G3" s="68"/>
      <c r="H3" s="336" t="str">
        <f>CalcC!$D22</f>
        <v>Brazil</v>
      </c>
      <c r="I3" s="337" t="str">
        <f>"   "&amp;CalcC!$E22&amp;"        "&amp;CalcC!$F22&amp;Language!$E$197&amp;CalcC!$G22</f>
        <v xml:space="preserve">   7        7 - 2</v>
      </c>
      <c r="J3" s="4"/>
      <c r="K3" s="336" t="str">
        <f>CalcD!$D22</f>
        <v>USA</v>
      </c>
      <c r="L3" s="337" t="str">
        <f>"   "&amp;CalcD!$E22&amp;"        "&amp;CalcD!$F22&amp;Language!$E$197&amp;CalcD!$G22</f>
        <v xml:space="preserve">   9        6 - 2</v>
      </c>
      <c r="M3" s="4"/>
      <c r="N3" s="336" t="str">
        <f>CalcE!$D22</f>
        <v>Germany</v>
      </c>
      <c r="O3" s="337" t="str">
        <f>"   "&amp;CalcE!$E22&amp;"        "&amp;CalcE!$F22&amp;Language!$E$197&amp;CalcE!$G22</f>
        <v xml:space="preserve">   9        7 - 0</v>
      </c>
      <c r="P3" s="68"/>
      <c r="Q3" s="336" t="str">
        <f>CalcF!$D22</f>
        <v>Japan</v>
      </c>
      <c r="R3" s="337" t="str">
        <f>"   "&amp;CalcF!$E22&amp;"        "&amp;CalcF!$F22&amp;Language!$E$197&amp;CalcF!$G22</f>
        <v xml:space="preserve">   9        6 - 2</v>
      </c>
      <c r="S3" s="4"/>
      <c r="T3" s="336" t="str">
        <f>CalcG!$D22</f>
        <v>Belgium</v>
      </c>
      <c r="U3" s="337" t="str">
        <f>"   "&amp;CalcG!$E22&amp;"        "&amp;CalcG!$F22&amp;Language!$E$197&amp;CalcG!$G22</f>
        <v xml:space="preserve">   9        6 - 1</v>
      </c>
      <c r="V3" s="68"/>
      <c r="W3" s="336" t="str">
        <f>CalcH!$D22</f>
        <v>Spain</v>
      </c>
      <c r="X3" s="337" t="str">
        <f>"   "&amp;CalcH!$E22&amp;"        "&amp;CalcH!$F22&amp;Language!$E$197&amp;CalcH!$G22</f>
        <v xml:space="preserve">   9        8 - 1</v>
      </c>
      <c r="Y3" s="4"/>
      <c r="Z3" s="336" t="str">
        <f>CalcI!$D22</f>
        <v>France</v>
      </c>
      <c r="AA3" s="337" t="str">
        <f>"   "&amp;CalcI!$E22&amp;"        "&amp;CalcI!$F22&amp;Language!$E$197&amp;CalcI!$G22</f>
        <v xml:space="preserve">   9        9 - 1</v>
      </c>
      <c r="AB3" s="68"/>
      <c r="AC3" s="336" t="str">
        <f>CalcJ!$D22</f>
        <v>Argentina</v>
      </c>
      <c r="AD3" s="337" t="str">
        <f>"   "&amp;CalcJ!$E22&amp;"        "&amp;CalcJ!$F22&amp;Language!$E$197&amp;CalcJ!$G22</f>
        <v xml:space="preserve">   9        8 - 2</v>
      </c>
      <c r="AE3" s="68"/>
      <c r="AF3" s="336" t="str">
        <f>CalcK!$D22</f>
        <v>Portugal</v>
      </c>
      <c r="AG3" s="337" t="str">
        <f>"   "&amp;CalcK!$E22&amp;"        "&amp;CalcK!$F22&amp;Language!$E$197&amp;CalcK!$G22</f>
        <v xml:space="preserve">   9        8 - 2</v>
      </c>
      <c r="AH3" s="4"/>
      <c r="AI3" s="336" t="str">
        <f>CalcL!$D22</f>
        <v>England</v>
      </c>
      <c r="AJ3" s="337" t="str">
        <f>"   "&amp;CalcL!$E22&amp;"        "&amp;CalcL!$F22&amp;Language!$E$197&amp;CalcL!$G22</f>
        <v xml:space="preserve">   7        7 - 2</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6        3 - 1</v>
      </c>
      <c r="D4" s="68"/>
      <c r="E4" s="338" t="str">
        <f>CalcB!$D23</f>
        <v>Canada</v>
      </c>
      <c r="F4" s="339" t="str">
        <f>"   "&amp;CalcB!$E23&amp;"        "&amp;CalcB!$F23&amp;Language!$E$197&amp;CalcB!$G23</f>
        <v xml:space="preserve">   6        5 - 4</v>
      </c>
      <c r="G4" s="68"/>
      <c r="H4" s="338" t="str">
        <f>CalcC!$D23</f>
        <v>Morocco</v>
      </c>
      <c r="I4" s="339" t="str">
        <f>"   "&amp;CalcC!$E23&amp;"        "&amp;CalcC!$F23&amp;Language!$E$197&amp;CalcC!$G23</f>
        <v xml:space="preserve">   7        7 - 3</v>
      </c>
      <c r="J4" s="4"/>
      <c r="K4" s="338" t="str">
        <f>CalcD!$D23</f>
        <v>Turkey</v>
      </c>
      <c r="L4" s="339" t="str">
        <f>"   "&amp;CalcD!$E23&amp;"        "&amp;CalcD!$F23&amp;Language!$E$197&amp;CalcD!$G23</f>
        <v xml:space="preserve">   6        5 - 4</v>
      </c>
      <c r="M4" s="4"/>
      <c r="N4" s="338" t="str">
        <f>CalcE!$D23</f>
        <v>Ecuador</v>
      </c>
      <c r="O4" s="339" t="str">
        <f>"   "&amp;CalcE!$E23&amp;"        "&amp;CalcE!$F23&amp;Language!$E$197&amp;CalcE!$G23</f>
        <v xml:space="preserve">   6        4 - 3</v>
      </c>
      <c r="P4" s="68"/>
      <c r="Q4" s="338" t="str">
        <f>CalcF!$D23</f>
        <v>Netherlands</v>
      </c>
      <c r="R4" s="339" t="str">
        <f>"   "&amp;CalcF!$E23&amp;"        "&amp;CalcF!$F23&amp;Language!$E$197&amp;CalcF!$G23</f>
        <v xml:space="preserve">   6        5 - 2</v>
      </c>
      <c r="S4" s="4"/>
      <c r="T4" s="338" t="str">
        <f>CalcG!$D23</f>
        <v>Egypt</v>
      </c>
      <c r="U4" s="339" t="str">
        <f>"   "&amp;CalcG!$E23&amp;"        "&amp;CalcG!$F23&amp;Language!$E$197&amp;CalcG!$G23</f>
        <v xml:space="preserve">   6        4 - 3</v>
      </c>
      <c r="V4" s="68"/>
      <c r="W4" s="338" t="str">
        <f>CalcH!$D23</f>
        <v>Uruguay</v>
      </c>
      <c r="X4" s="339" t="str">
        <f>"   "&amp;CalcH!$E23&amp;"        "&amp;CalcH!$F23&amp;Language!$E$197&amp;CalcH!$G23</f>
        <v xml:space="preserve">   6        5 - 2</v>
      </c>
      <c r="Y4" s="4"/>
      <c r="Z4" s="338" t="str">
        <f>CalcI!$D23</f>
        <v>Senegal</v>
      </c>
      <c r="AA4" s="339" t="str">
        <f>"   "&amp;CalcI!$E23&amp;"        "&amp;CalcI!$F23&amp;Language!$E$197&amp;CalcI!$G23</f>
        <v xml:space="preserve">   6        4 - 4</v>
      </c>
      <c r="AB4" s="68"/>
      <c r="AC4" s="338" t="str">
        <f>CalcJ!$D23</f>
        <v>Austria</v>
      </c>
      <c r="AD4" s="339" t="str">
        <f>"   "&amp;CalcJ!$E23&amp;"        "&amp;CalcJ!$F23&amp;Language!$E$197&amp;CalcJ!$G23</f>
        <v xml:space="preserve">   4        4 - 3</v>
      </c>
      <c r="AE4" s="68"/>
      <c r="AF4" s="338" t="str">
        <f>CalcK!$D23</f>
        <v>Colombia</v>
      </c>
      <c r="AG4" s="339" t="str">
        <f>"   "&amp;CalcK!$E23&amp;"        "&amp;CalcK!$F23&amp;Language!$E$197&amp;CalcK!$G23</f>
        <v xml:space="preserve">   6        6 - 5</v>
      </c>
      <c r="AH4" s="4"/>
      <c r="AI4" s="338" t="str">
        <f>CalcL!$D23</f>
        <v>Croatia</v>
      </c>
      <c r="AJ4" s="339" t="str">
        <f>"   "&amp;CalcL!$E23&amp;"        "&amp;CalcL!$F23&amp;Language!$E$197&amp;CalcL!$G23</f>
        <v xml:space="preserve">   7        5 - 2</v>
      </c>
      <c r="AK4" s="4"/>
      <c r="AL4" s="782"/>
      <c r="AM4" s="365"/>
      <c r="AN4" s="365"/>
      <c r="AO4" s="365"/>
      <c r="AP4" s="365"/>
      <c r="AQ4" s="365"/>
      <c r="AR4" s="365"/>
      <c r="AS4" s="365"/>
      <c r="AT4" s="365"/>
      <c r="AU4" s="365"/>
      <c r="AV4" s="365"/>
      <c r="AZ4" s="328"/>
    </row>
    <row r="5" spans="1:52">
      <c r="A5" s="4"/>
      <c r="B5" s="372" t="str">
        <f>CalcA!$D24</f>
        <v>Czech Rep.</v>
      </c>
      <c r="C5" s="373" t="str">
        <f>"   "&amp;CalcA!$E24&amp;"        "&amp;CalcA!$F24&amp;Language!$E$197&amp;CalcA!$G24</f>
        <v xml:space="preserve">   3        2 - 4</v>
      </c>
      <c r="D5" s="68"/>
      <c r="E5" s="372" t="str">
        <f>CalcB!$D24</f>
        <v>Qatar</v>
      </c>
      <c r="F5" s="373" t="str">
        <f>"   "&amp;CalcB!$E24&amp;"        "&amp;CalcB!$F24&amp;Language!$E$197&amp;CalcB!$G24</f>
        <v xml:space="preserve">   3        3 - 4</v>
      </c>
      <c r="G5" s="68"/>
      <c r="H5" s="372" t="str">
        <f>CalcC!$D24</f>
        <v>Scotland</v>
      </c>
      <c r="I5" s="373" t="str">
        <f>"   "&amp;CalcC!$E24&amp;"        "&amp;CalcC!$F24&amp;Language!$E$197&amp;CalcC!$G24</f>
        <v xml:space="preserve">   3        2 - 4</v>
      </c>
      <c r="J5" s="4"/>
      <c r="K5" s="372" t="str">
        <f>CalcD!$D24</f>
        <v>Australia</v>
      </c>
      <c r="L5" s="373" t="str">
        <f>"   "&amp;CalcD!$E24&amp;"        "&amp;CalcD!$F24&amp;Language!$E$197&amp;CalcD!$G24</f>
        <v xml:space="preserve">   3        4 - 5</v>
      </c>
      <c r="M5" s="4"/>
      <c r="N5" s="372" t="str">
        <f>CalcE!$D24</f>
        <v>Ivory Coast</v>
      </c>
      <c r="O5" s="373" t="str">
        <f>"   "&amp;CalcE!$E24&amp;"        "&amp;CalcE!$F24&amp;Language!$E$197&amp;CalcE!$G24</f>
        <v xml:space="preserve">   3        3 - 5</v>
      </c>
      <c r="P5" s="68"/>
      <c r="Q5" s="372" t="str">
        <f>CalcF!$D24</f>
        <v>Sweden</v>
      </c>
      <c r="R5" s="373" t="str">
        <f>"   "&amp;CalcF!$E24&amp;"        "&amp;CalcF!$F24&amp;Language!$E$197&amp;CalcF!$G24</f>
        <v xml:space="preserve">   3        2 - 4</v>
      </c>
      <c r="S5" s="4"/>
      <c r="T5" s="372" t="str">
        <f>CalcG!$D24</f>
        <v>IR Iran</v>
      </c>
      <c r="U5" s="373" t="str">
        <f>"   "&amp;CalcG!$E24&amp;"        "&amp;CalcG!$F24&amp;Language!$E$197&amp;CalcG!$G24</f>
        <v xml:space="preserve">   3        4 - 4</v>
      </c>
      <c r="V5" s="68"/>
      <c r="W5" s="372" t="str">
        <f>CalcH!$D24</f>
        <v>Saudi Arabia</v>
      </c>
      <c r="X5" s="373" t="str">
        <f>"   "&amp;CalcH!$E24&amp;"        "&amp;CalcH!$F24&amp;Language!$E$197&amp;CalcH!$G24</f>
        <v xml:space="preserve">   1        1 - 6</v>
      </c>
      <c r="Y5" s="4"/>
      <c r="Z5" s="372" t="str">
        <f>CalcI!$D24</f>
        <v>Norway</v>
      </c>
      <c r="AA5" s="373" t="str">
        <f>"   "&amp;CalcI!$E24&amp;"        "&amp;CalcI!$F24&amp;Language!$E$197&amp;CalcI!$G24</f>
        <v xml:space="preserve">   3        4 - 5</v>
      </c>
      <c r="AB5" s="68"/>
      <c r="AC5" s="372" t="str">
        <f>CalcJ!$D24</f>
        <v>Algeria</v>
      </c>
      <c r="AD5" s="373" t="str">
        <f>"   "&amp;CalcJ!$E24&amp;"        "&amp;CalcJ!$F24&amp;Language!$E$197&amp;CalcJ!$G24</f>
        <v xml:space="preserve">   4        2 - 3</v>
      </c>
      <c r="AE5" s="68"/>
      <c r="AF5" s="372" t="str">
        <f>CalcK!$D24</f>
        <v>DR Congo</v>
      </c>
      <c r="AG5" s="373" t="str">
        <f>"   "&amp;CalcK!$E24&amp;"        "&amp;CalcK!$F24&amp;Language!$E$197&amp;CalcK!$G24</f>
        <v xml:space="preserve">   3        2 - 4</v>
      </c>
      <c r="AH5" s="4"/>
      <c r="AI5" s="372" t="str">
        <f>CalcL!$D24</f>
        <v>Ghana</v>
      </c>
      <c r="AJ5" s="373" t="str">
        <f>"   "&amp;CalcL!$E24&amp;"        "&amp;CalcL!$F24&amp;Language!$E$197&amp;CalcL!$G24</f>
        <v xml:space="preserve">   3        3 - 6</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2 - 6</v>
      </c>
      <c r="D6" s="68"/>
      <c r="E6" s="75" t="str">
        <f>CalcB!$D25</f>
        <v>Bosnia/Herzeg.</v>
      </c>
      <c r="F6" s="325" t="str">
        <f>"   "&amp;CalcB!$E25&amp;"        "&amp;CalcB!$F25&amp;Language!$E$197&amp;CalcB!$G25</f>
        <v xml:space="preserve">   0        2 - 5</v>
      </c>
      <c r="G6" s="68"/>
      <c r="H6" s="75" t="str">
        <f>CalcC!$D25</f>
        <v>Haiti</v>
      </c>
      <c r="I6" s="325" t="str">
        <f>"   "&amp;CalcC!$E25&amp;"        "&amp;CalcC!$F25&amp;Language!$E$197&amp;CalcC!$G25</f>
        <v xml:space="preserve">   0        0 - 7</v>
      </c>
      <c r="J6" s="4"/>
      <c r="K6" s="75" t="str">
        <f>CalcD!$D25</f>
        <v>Paraguay</v>
      </c>
      <c r="L6" s="325" t="str">
        <f>"   "&amp;CalcD!$E25&amp;"        "&amp;CalcD!$F25&amp;Language!$E$197&amp;CalcD!$G25</f>
        <v xml:space="preserve">   0        2 - 6</v>
      </c>
      <c r="M6" s="4"/>
      <c r="N6" s="75" t="str">
        <f>CalcE!$D25</f>
        <v>Curaçao</v>
      </c>
      <c r="O6" s="325" t="str">
        <f>"   "&amp;CalcE!$E25&amp;"        "&amp;CalcE!$F25&amp;Language!$E$197&amp;CalcE!$G25</f>
        <v xml:space="preserve">   0        1 - 7</v>
      </c>
      <c r="P6" s="68"/>
      <c r="Q6" s="75" t="str">
        <f>CalcF!$D25</f>
        <v>Tunisia</v>
      </c>
      <c r="R6" s="325" t="str">
        <f>"   "&amp;CalcF!$E25&amp;"        "&amp;CalcF!$F25&amp;Language!$E$197&amp;CalcF!$G25</f>
        <v xml:space="preserve">   0        0 - 5</v>
      </c>
      <c r="S6" s="4"/>
      <c r="T6" s="75" t="str">
        <f>CalcG!$D25</f>
        <v>New Zealand</v>
      </c>
      <c r="U6" s="325" t="str">
        <f>"   "&amp;CalcG!$E25&amp;"        "&amp;CalcG!$F25&amp;Language!$E$197&amp;CalcG!$G25</f>
        <v xml:space="preserve">   0        0 - 6</v>
      </c>
      <c r="V6" s="68"/>
      <c r="W6" s="75" t="str">
        <f>CalcH!$D25</f>
        <v>Cape Verde</v>
      </c>
      <c r="X6" s="325" t="str">
        <f>"   "&amp;CalcH!$E25&amp;"        "&amp;CalcH!$F25&amp;Language!$E$197&amp;CalcH!$G25</f>
        <v xml:space="preserve">   1        1 - 6</v>
      </c>
      <c r="Y6" s="4"/>
      <c r="Z6" s="75" t="str">
        <f>CalcI!$D25</f>
        <v>Iraq</v>
      </c>
      <c r="AA6" s="325" t="str">
        <f>"   "&amp;CalcI!$E25&amp;"        "&amp;CalcI!$F25&amp;Language!$E$197&amp;CalcI!$G25</f>
        <v xml:space="preserve">   0        1 - 8</v>
      </c>
      <c r="AB6" s="68"/>
      <c r="AC6" s="75" t="str">
        <f>CalcJ!$D25</f>
        <v>Jordan</v>
      </c>
      <c r="AD6" s="325" t="str">
        <f>"   "&amp;CalcJ!$E25&amp;"        "&amp;CalcJ!$F25&amp;Language!$E$197&amp;CalcJ!$G25</f>
        <v xml:space="preserve">   0        1 - 7</v>
      </c>
      <c r="AE6" s="68"/>
      <c r="AF6" s="75" t="str">
        <f>CalcK!$D25</f>
        <v>Uzbekistan</v>
      </c>
      <c r="AG6" s="325" t="str">
        <f>"   "&amp;CalcK!$E25&amp;"        "&amp;CalcK!$F25&amp;Language!$E$197&amp;CalcK!$G25</f>
        <v xml:space="preserve">   0        1 - 6</v>
      </c>
      <c r="AH6" s="4"/>
      <c r="AI6" s="75" t="str">
        <f>CalcL!$D25</f>
        <v>Panama</v>
      </c>
      <c r="AJ6" s="325" t="str">
        <f>"   "&amp;CalcL!$E25&amp;"        "&amp;CalcL!$F25&amp;Language!$E$197&amp;CalcL!$G25</f>
        <v xml:space="preserve">   0        2 - 7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H.</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H.</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7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2</v>
      </c>
      <c r="C14" s="2">
        <v>1</v>
      </c>
      <c r="E14" s="1">
        <v>2</v>
      </c>
      <c r="F14" s="2">
        <v>1</v>
      </c>
      <c r="H14" s="1">
        <v>2</v>
      </c>
      <c r="I14" s="2">
        <v>2</v>
      </c>
      <c r="K14" s="1">
        <v>2</v>
      </c>
      <c r="L14" s="2">
        <v>0</v>
      </c>
      <c r="N14" s="1">
        <v>3</v>
      </c>
      <c r="O14" s="2">
        <v>0</v>
      </c>
      <c r="Q14" s="1">
        <v>1</v>
      </c>
      <c r="R14" s="2">
        <v>2</v>
      </c>
      <c r="T14" s="1">
        <v>2</v>
      </c>
      <c r="U14" s="2">
        <v>0</v>
      </c>
      <c r="W14" s="1">
        <v>3</v>
      </c>
      <c r="X14" s="2">
        <v>0</v>
      </c>
      <c r="Z14" s="1">
        <v>2</v>
      </c>
      <c r="AA14" s="2">
        <v>0</v>
      </c>
      <c r="AC14" s="1">
        <v>2</v>
      </c>
      <c r="AD14" s="2">
        <v>0</v>
      </c>
      <c r="AF14" s="1">
        <v>2</v>
      </c>
      <c r="AG14" s="2">
        <v>0</v>
      </c>
      <c r="AI14" s="1">
        <v>1</v>
      </c>
      <c r="AJ14" s="2">
        <v>1</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1</v>
      </c>
      <c r="C19" s="2">
        <v>0</v>
      </c>
      <c r="E19" s="1">
        <v>1</v>
      </c>
      <c r="F19" s="2">
        <v>2</v>
      </c>
      <c r="H19" s="1">
        <v>0</v>
      </c>
      <c r="I19" s="2">
        <v>1</v>
      </c>
      <c r="K19" s="1">
        <v>1</v>
      </c>
      <c r="L19" s="2">
        <v>2</v>
      </c>
      <c r="N19" s="1">
        <v>1</v>
      </c>
      <c r="O19" s="2">
        <v>2</v>
      </c>
      <c r="Q19" s="1">
        <v>1</v>
      </c>
      <c r="R19" s="2">
        <v>0</v>
      </c>
      <c r="T19" s="1">
        <v>2</v>
      </c>
      <c r="U19" s="2">
        <v>0</v>
      </c>
      <c r="W19" s="1">
        <v>0</v>
      </c>
      <c r="X19" s="2">
        <v>2</v>
      </c>
      <c r="Z19" s="1">
        <v>0</v>
      </c>
      <c r="AA19" s="2">
        <v>2</v>
      </c>
      <c r="AC19" s="1">
        <v>2</v>
      </c>
      <c r="AD19" s="2">
        <v>0</v>
      </c>
      <c r="AF19" s="1">
        <v>1</v>
      </c>
      <c r="AG19" s="2">
        <v>2</v>
      </c>
      <c r="AI19" s="1">
        <v>2</v>
      </c>
      <c r="AJ19" s="2">
        <v>1</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2</v>
      </c>
      <c r="C24" s="2">
        <v>1</v>
      </c>
      <c r="E24" s="1">
        <v>2</v>
      </c>
      <c r="F24" s="2">
        <v>1</v>
      </c>
      <c r="H24" s="1">
        <v>1</v>
      </c>
      <c r="I24" s="2">
        <v>2</v>
      </c>
      <c r="K24" s="1">
        <v>2</v>
      </c>
      <c r="L24" s="2">
        <v>1</v>
      </c>
      <c r="N24" s="1">
        <v>2</v>
      </c>
      <c r="O24" s="2">
        <v>0</v>
      </c>
      <c r="Q24" s="1">
        <v>2</v>
      </c>
      <c r="R24" s="2">
        <v>0</v>
      </c>
      <c r="T24" s="1">
        <v>2</v>
      </c>
      <c r="U24" s="2">
        <v>1</v>
      </c>
      <c r="W24" s="1">
        <v>3</v>
      </c>
      <c r="X24" s="2">
        <v>0</v>
      </c>
      <c r="Z24" s="1">
        <v>4</v>
      </c>
      <c r="AA24" s="2">
        <v>0</v>
      </c>
      <c r="AC24" s="1">
        <v>2</v>
      </c>
      <c r="AD24" s="2">
        <v>1</v>
      </c>
      <c r="AF24" s="1">
        <v>3</v>
      </c>
      <c r="AG24" s="2">
        <v>0</v>
      </c>
      <c r="AI24" s="1">
        <v>3</v>
      </c>
      <c r="AJ24" s="2">
        <v>1</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1</v>
      </c>
      <c r="C29" s="2">
        <v>0</v>
      </c>
      <c r="E29" s="1">
        <v>2</v>
      </c>
      <c r="F29" s="2">
        <v>1</v>
      </c>
      <c r="H29" s="1">
        <v>3</v>
      </c>
      <c r="I29" s="2">
        <v>0</v>
      </c>
      <c r="K29" s="1">
        <v>2</v>
      </c>
      <c r="L29" s="2">
        <v>1</v>
      </c>
      <c r="N29" s="1">
        <v>2</v>
      </c>
      <c r="O29" s="2">
        <v>0</v>
      </c>
      <c r="Q29" s="1">
        <v>0</v>
      </c>
      <c r="R29" s="2">
        <v>2</v>
      </c>
      <c r="T29" s="1">
        <v>0</v>
      </c>
      <c r="U29" s="2">
        <v>2</v>
      </c>
      <c r="W29" s="1">
        <v>2</v>
      </c>
      <c r="X29" s="2">
        <v>0</v>
      </c>
      <c r="Z29" s="1">
        <v>1</v>
      </c>
      <c r="AA29" s="2">
        <v>2</v>
      </c>
      <c r="AC29" s="1">
        <v>0</v>
      </c>
      <c r="AD29" s="2">
        <v>1</v>
      </c>
      <c r="AF29" s="1">
        <v>2</v>
      </c>
      <c r="AG29" s="2">
        <v>1</v>
      </c>
      <c r="AI29" s="1">
        <v>1</v>
      </c>
      <c r="AJ29" s="2">
        <v>2</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Algeria</v>
      </c>
      <c r="AM32" s="459" t="str">
        <f>IF(AL32&lt;&gt;"","   "&amp;ThirdPlaced!$D17&amp;"        "&amp;ThirdPlaced!$F17&amp;Language!$E$197&amp;ThirdPlaced!$G17,"")</f>
        <v xml:space="preserve">   4        2 - 3</v>
      </c>
      <c r="AN32" s="465" t="str">
        <f>IF(AL32&lt;&gt;"",ThirdPlaced!$I17,"")</f>
        <v>J</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IR Iran</v>
      </c>
      <c r="AM33" s="459" t="str">
        <f>IF(AL33&lt;&gt;"","   "&amp;ThirdPlaced!$D18&amp;"        "&amp;ThirdPlaced!$F18&amp;Language!$E$197&amp;ThirdPlaced!$G18,"")</f>
        <v xml:space="preserve">   3        4 - 4</v>
      </c>
      <c r="AN33" s="465" t="str">
        <f>IF(AL33&lt;&gt;"",ThirdPlaced!$I18,"")</f>
        <v>G</v>
      </c>
      <c r="AO33" s="17"/>
      <c r="AP33" s="17"/>
      <c r="AR33" s="17"/>
      <c r="AS33" s="17"/>
      <c r="AU33" s="17"/>
      <c r="AV33" s="17"/>
    </row>
    <row r="34" spans="1:48" ht="15.75" thickBot="1">
      <c r="B34" s="1">
        <v>0</v>
      </c>
      <c r="C34" s="2">
        <v>2</v>
      </c>
      <c r="E34" s="1">
        <v>2</v>
      </c>
      <c r="F34" s="2">
        <v>1</v>
      </c>
      <c r="H34" s="1">
        <v>0</v>
      </c>
      <c r="I34" s="2">
        <v>2</v>
      </c>
      <c r="K34" s="1">
        <v>1</v>
      </c>
      <c r="L34" s="2">
        <v>2</v>
      </c>
      <c r="N34" s="1">
        <v>1</v>
      </c>
      <c r="O34" s="2">
        <v>2</v>
      </c>
      <c r="Q34" s="1">
        <v>2</v>
      </c>
      <c r="R34" s="2">
        <v>1</v>
      </c>
      <c r="T34" s="1">
        <v>2</v>
      </c>
      <c r="U34" s="2">
        <v>1</v>
      </c>
      <c r="W34" s="1">
        <v>1</v>
      </c>
      <c r="X34" s="2">
        <v>1</v>
      </c>
      <c r="Z34" s="1">
        <v>1</v>
      </c>
      <c r="AA34" s="2">
        <v>3</v>
      </c>
      <c r="AC34" s="1">
        <v>1</v>
      </c>
      <c r="AD34" s="2">
        <v>1</v>
      </c>
      <c r="AF34" s="1">
        <v>2</v>
      </c>
      <c r="AG34" s="2">
        <v>3</v>
      </c>
      <c r="AI34" s="1">
        <v>0</v>
      </c>
      <c r="AJ34" s="2">
        <v>3</v>
      </c>
      <c r="AL34" s="466" t="str">
        <f>IF(OR(ThirdPlaced!$D19&gt;0,ThirdPlaced!$G19&gt;0),ThirdPlaced!$C19,"")</f>
        <v>Australia</v>
      </c>
      <c r="AM34" s="459" t="str">
        <f>IF(AL34&lt;&gt;"","   "&amp;ThirdPlaced!$D19&amp;"        "&amp;ThirdPlaced!$F19&amp;Language!$E$197&amp;ThirdPlaced!$G19,"")</f>
        <v xml:space="preserve">   3        4 - 5</v>
      </c>
      <c r="AN34" s="465" t="str">
        <f>IF(AL34&lt;&gt;"",ThirdPlaced!$I19,"")</f>
        <v>D</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Norway</v>
      </c>
      <c r="AM35" s="459" t="str">
        <f>IF(AL35&lt;&gt;"","   "&amp;ThirdPlaced!$D20&amp;"        "&amp;ThirdPlaced!$F20&amp;Language!$E$197&amp;ThirdPlaced!$G20,"")</f>
        <v xml:space="preserve">   3        4 - 5</v>
      </c>
      <c r="AN35" s="465" t="str">
        <f>IF(AL35&lt;&gt;"",ThirdPlaced!$I20,"")</f>
        <v>I</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Qatar</v>
      </c>
      <c r="AM36" s="459" t="str">
        <f>IF(AL36&lt;&gt;"","   "&amp;ThirdPlaced!$D21&amp;"        "&amp;ThirdPlaced!$F21&amp;Language!$E$197&amp;ThirdPlaced!$G21,"")</f>
        <v xml:space="preserve">   3        3 - 4</v>
      </c>
      <c r="AN36" s="465" t="str">
        <f>IF(AL36&lt;&gt;"",ThirdPlaced!$I21,"")</f>
        <v>B</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Ivory Coast</v>
      </c>
      <c r="AM37" s="459" t="str">
        <f>IF(AL37&lt;&gt;"","   "&amp;ThirdPlaced!$D22&amp;"        "&amp;ThirdPlaced!$F22&amp;Language!$E$197&amp;ThirdPlaced!$G22,"")</f>
        <v xml:space="preserve">   3        3 - 5</v>
      </c>
      <c r="AN37" s="465" t="str">
        <f>IF(AL37&lt;&gt;"",ThirdPlaced!$I22,"")</f>
        <v>E</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Sweden</v>
      </c>
      <c r="AM38" s="459" t="str">
        <f>IF(AL38&lt;&gt;"","   "&amp;ThirdPlaced!$D23&amp;"        "&amp;ThirdPlaced!$F23&amp;Language!$E$197&amp;ThirdPlaced!$G23,"")</f>
        <v xml:space="preserve">   3        2 - 4</v>
      </c>
      <c r="AN38" s="465" t="str">
        <f>IF(AL38&lt;&gt;"",ThirdPlaced!$I23,"")</f>
        <v>F</v>
      </c>
      <c r="AR38" s="17"/>
      <c r="AS38" s="17"/>
      <c r="AU38" s="17"/>
      <c r="AV38" s="17"/>
    </row>
    <row r="39" spans="1:48" ht="15.75" thickBot="1">
      <c r="B39" s="1">
        <v>0</v>
      </c>
      <c r="C39" s="2">
        <v>2</v>
      </c>
      <c r="E39" s="1">
        <v>0</v>
      </c>
      <c r="F39" s="2">
        <v>1</v>
      </c>
      <c r="H39" s="1">
        <v>3</v>
      </c>
      <c r="I39" s="2">
        <v>0</v>
      </c>
      <c r="K39" s="1">
        <v>1</v>
      </c>
      <c r="L39" s="2">
        <v>2</v>
      </c>
      <c r="N39" s="1">
        <v>0</v>
      </c>
      <c r="O39" s="2">
        <v>2</v>
      </c>
      <c r="Q39" s="1">
        <v>0</v>
      </c>
      <c r="R39" s="2">
        <v>2</v>
      </c>
      <c r="T39" s="1">
        <v>0</v>
      </c>
      <c r="U39" s="2">
        <v>2</v>
      </c>
      <c r="W39" s="1">
        <v>1</v>
      </c>
      <c r="X39" s="2">
        <v>2</v>
      </c>
      <c r="Z39" s="1">
        <v>2</v>
      </c>
      <c r="AA39" s="2">
        <v>1</v>
      </c>
      <c r="AC39" s="1">
        <v>1</v>
      </c>
      <c r="AD39" s="2">
        <v>4</v>
      </c>
      <c r="AF39" s="1">
        <v>1</v>
      </c>
      <c r="AG39" s="2">
        <v>0</v>
      </c>
      <c r="AI39" s="1">
        <v>2</v>
      </c>
      <c r="AJ39" s="2">
        <v>0</v>
      </c>
      <c r="AL39" s="471" t="str">
        <f>IF(OR(ThirdPlaced!$D24&gt;0,ThirdPlaced!$G24&gt;0),ThirdPlaced!$C24,"")</f>
        <v>Czech Rep.</v>
      </c>
      <c r="AM39" s="472" t="str">
        <f>IF(AL39&lt;&gt;"","   "&amp;ThirdPlaced!$D24&amp;"        "&amp;ThirdPlaced!$F24&amp;Language!$E$197&amp;ThirdPlaced!$G24,"")</f>
        <v xml:space="preserve">   3        2 - 4</v>
      </c>
      <c r="AN39" s="473" t="str">
        <f>IF(AL39&lt;&gt;"",ThirdPlaced!$I24,"")</f>
        <v>A</v>
      </c>
      <c r="AO39" s="791"/>
      <c r="AP39" s="791"/>
      <c r="AQ39" s="38"/>
      <c r="AR39" s="19"/>
      <c r="AS39" s="19"/>
      <c r="AU39" s="19"/>
      <c r="AV39" s="19"/>
    </row>
    <row r="40" spans="1:48" ht="15.75">
      <c r="T40" s="44"/>
      <c r="U40" s="44"/>
      <c r="AL40" s="468" t="str">
        <f>IF(OR(ThirdPlaced!$D25&gt;0,ThirdPlaced!$G25&gt;0),ThirdPlaced!$C25,"")</f>
        <v>Scotland</v>
      </c>
      <c r="AM40" s="469" t="str">
        <f>IF(AL40&lt;&gt;"","   "&amp;ThirdPlaced!$D25&amp;"        "&amp;ThirdPlaced!$F25&amp;Language!$E$197&amp;ThirdPlaced!$G25,"")</f>
        <v xml:space="preserve">   3        2 - 4</v>
      </c>
      <c r="AN40" s="470" t="str">
        <f>IF(AL40&lt;&gt;"",ThirdPlaced!$I25,"")</f>
        <v>C</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DR Congo</v>
      </c>
      <c r="AM41" s="461" t="str">
        <f>IF(AL41&lt;&gt;"","   "&amp;ThirdPlaced!$D26&amp;"        "&amp;ThirdPlaced!$F26&amp;Language!$E$197&amp;ThirdPlaced!$G26,"")</f>
        <v xml:space="preserve">   3        2 - 4</v>
      </c>
      <c r="AN41" s="462" t="str">
        <f>IF(AL41&lt;&gt;"",ThirdPlaced!$I26,"")</f>
        <v>K</v>
      </c>
      <c r="AR41" s="368"/>
      <c r="AS41" s="368"/>
      <c r="AT41" s="38"/>
      <c r="AU41" s="368"/>
      <c r="AV41" s="368"/>
    </row>
    <row r="42" spans="1:48">
      <c r="A42" s="69" t="s">
        <v>2</v>
      </c>
      <c r="B42" s="545" t="str">
        <f>IF(CalcA!$L22,B3,"")</f>
        <v>Mexico</v>
      </c>
      <c r="C42" s="544" t="str">
        <f>IF(CalcA!$L22,C3,"")</f>
        <v xml:space="preserve">   9        5 - 1</v>
      </c>
      <c r="D42" s="69" t="s">
        <v>3</v>
      </c>
      <c r="E42" s="543" t="str">
        <f>IF(CalcB!$L22,E3,"")</f>
        <v>Switzerland</v>
      </c>
      <c r="F42" s="544" t="str">
        <f>IF(CalcB!$L22,F3,"")</f>
        <v xml:space="preserve">   9        6 - 3</v>
      </c>
      <c r="G42" s="69" t="s">
        <v>4</v>
      </c>
      <c r="H42" s="543" t="str">
        <f>IF(CalcC!$L22,H3,"")</f>
        <v>Brazil</v>
      </c>
      <c r="I42" s="544" t="str">
        <f>IF(CalcC!$L22,I3,"")</f>
        <v xml:space="preserve">   7        7 - 2</v>
      </c>
      <c r="J42" s="69" t="s">
        <v>5</v>
      </c>
      <c r="K42" s="543" t="str">
        <f>IF(CalcD!$L22,K3,"")</f>
        <v>USA</v>
      </c>
      <c r="L42" s="544" t="str">
        <f>IF(CalcD!$L22,L3,"")</f>
        <v xml:space="preserve">   9        6 - 2</v>
      </c>
      <c r="M42" s="69" t="s">
        <v>6</v>
      </c>
      <c r="N42" s="543" t="str">
        <f>IF(CalcE!$L22,N3,"")</f>
        <v>Germany</v>
      </c>
      <c r="O42" s="544" t="str">
        <f>IF(CalcE!$L22,O3,"")</f>
        <v xml:space="preserve">   9        7 - 0</v>
      </c>
      <c r="P42" s="69" t="s">
        <v>7</v>
      </c>
      <c r="Q42" s="543" t="str">
        <f>IF(CalcF!$L22,Q3,"")</f>
        <v>Japan</v>
      </c>
      <c r="R42" s="544" t="str">
        <f>IF(CalcF!$L22,R3,"")</f>
        <v xml:space="preserve">   9        6 - 2</v>
      </c>
      <c r="S42" s="69" t="s">
        <v>93</v>
      </c>
      <c r="T42" s="543" t="str">
        <f>IF(CalcG!$L22,T3,"")</f>
        <v>Belgium</v>
      </c>
      <c r="U42" s="544" t="str">
        <f>IF(CalcG!$L22,U3,"")</f>
        <v xml:space="preserve">   9        6 - 1</v>
      </c>
      <c r="V42" s="69" t="s">
        <v>96</v>
      </c>
      <c r="W42" s="543" t="str">
        <f>IF(CalcH!$L22,W3,"")</f>
        <v>Spain</v>
      </c>
      <c r="X42" s="544" t="str">
        <f>IF(CalcH!$L22,X3,"")</f>
        <v xml:space="preserve">   9        8 - 1</v>
      </c>
      <c r="Y42" s="69" t="s">
        <v>855</v>
      </c>
      <c r="Z42" s="543" t="str">
        <f>IF(CalcI!$L22,Z3,"")</f>
        <v>France</v>
      </c>
      <c r="AA42" s="544" t="str">
        <f>IF(CalcI!$L22,AA3,"")</f>
        <v xml:space="preserve">   9        9 - 1</v>
      </c>
      <c r="AB42" s="69" t="s">
        <v>858</v>
      </c>
      <c r="AC42" s="543" t="str">
        <f>IF(CalcJ!$L22,AC3,"")</f>
        <v>Argentina</v>
      </c>
      <c r="AD42" s="544" t="str">
        <f>IF(CalcJ!$L22,AD3,"")</f>
        <v xml:space="preserve">   9        8 - 2</v>
      </c>
      <c r="AE42" s="69" t="s">
        <v>861</v>
      </c>
      <c r="AF42" s="543" t="str">
        <f>IF(CalcK!$L22,AF3,"")</f>
        <v>Portugal</v>
      </c>
      <c r="AG42" s="544" t="str">
        <f>IF(CalcK!$L22,AG3,"")</f>
        <v xml:space="preserve">   9        8 - 2</v>
      </c>
      <c r="AH42" s="69" t="s">
        <v>864</v>
      </c>
      <c r="AI42" s="543" t="str">
        <f>IF(CalcL!$L22,AI3,"")</f>
        <v>England</v>
      </c>
      <c r="AJ42" s="544" t="str">
        <f>IF(CalcL!$L22,AJ3,"")</f>
        <v xml:space="preserve">   7        7 - 2</v>
      </c>
      <c r="AK42" s="69"/>
      <c r="AL42" s="460" t="str">
        <f>IF(OR(ThirdPlaced!$D27&gt;0,ThirdPlaced!$G27&gt;0),ThirdPlaced!$C27,"")</f>
        <v>Ghana</v>
      </c>
      <c r="AM42" s="461" t="str">
        <f>IF(AL42&lt;&gt;"","   "&amp;ThirdPlaced!$D27&amp;"        "&amp;ThirdPlaced!$F27&amp;Language!$E$197&amp;ThirdPlaced!$G27,"")</f>
        <v xml:space="preserve">   3        3 - 6</v>
      </c>
      <c r="AN42" s="462" t="str">
        <f>IF(AL42&lt;&gt;"",ThirdPlaced!$I27,"")</f>
        <v>L</v>
      </c>
      <c r="AR42" s="367"/>
      <c r="AS42" s="367"/>
      <c r="AT42" s="69"/>
      <c r="AU42" s="367"/>
      <c r="AV42" s="367"/>
    </row>
    <row r="43" spans="1:48" ht="15.75" thickBot="1">
      <c r="A43" s="69" t="s">
        <v>8</v>
      </c>
      <c r="B43" s="543" t="str">
        <f>IF(CalcA!$L23,B4,"")</f>
        <v>Rep. of Korea</v>
      </c>
      <c r="C43" s="544" t="str">
        <f>IF(CalcA!$L23,C4,"")</f>
        <v xml:space="preserve">   6        3 - 1</v>
      </c>
      <c r="D43" s="69" t="s">
        <v>9</v>
      </c>
      <c r="E43" s="543" t="str">
        <f>IF(CalcB!$L23,E4,"")</f>
        <v>Canada</v>
      </c>
      <c r="F43" s="544" t="str">
        <f>IF(CalcB!$L23,F4,"")</f>
        <v xml:space="preserve">   6        5 - 4</v>
      </c>
      <c r="G43" s="69" t="s">
        <v>10</v>
      </c>
      <c r="H43" s="543" t="str">
        <f>IF(CalcC!$L23,H4,"")</f>
        <v>Morocco</v>
      </c>
      <c r="I43" s="544" t="str">
        <f>IF(CalcC!$L23,I4,"")</f>
        <v xml:space="preserve">   7        7 - 3</v>
      </c>
      <c r="J43" s="69" t="s">
        <v>11</v>
      </c>
      <c r="K43" s="543" t="str">
        <f>IF(CalcD!$L23,K4,"")</f>
        <v>Turkey</v>
      </c>
      <c r="L43" s="544" t="str">
        <f>IF(CalcD!$L23,L4,"")</f>
        <v xml:space="preserve">   6        5 - 4</v>
      </c>
      <c r="M43" s="69" t="s">
        <v>12</v>
      </c>
      <c r="N43" s="543" t="str">
        <f>IF(CalcE!$L23,N4,"")</f>
        <v>Ecuador</v>
      </c>
      <c r="O43" s="544" t="str">
        <f>IF(CalcE!$L23,O4,"")</f>
        <v xml:space="preserve">   6        4 - 3</v>
      </c>
      <c r="P43" s="69" t="s">
        <v>13</v>
      </c>
      <c r="Q43" s="543" t="str">
        <f>IF(CalcF!$L23,Q4,"")</f>
        <v>Netherlands</v>
      </c>
      <c r="R43" s="544" t="str">
        <f>IF(CalcF!$L23,R4,"")</f>
        <v xml:space="preserve">   6        5 - 2</v>
      </c>
      <c r="S43" s="69" t="s">
        <v>94</v>
      </c>
      <c r="T43" s="543" t="str">
        <f>IF(CalcG!$L23,T4,"")</f>
        <v>Egypt</v>
      </c>
      <c r="U43" s="544" t="str">
        <f>IF(CalcG!$L23,U4,"")</f>
        <v xml:space="preserve">   6        4 - 3</v>
      </c>
      <c r="V43" s="69" t="s">
        <v>97</v>
      </c>
      <c r="W43" s="543" t="str">
        <f>IF(CalcH!$L23,W4,"")</f>
        <v>Uruguay</v>
      </c>
      <c r="X43" s="544" t="str">
        <f>IF(CalcH!$L23,X4,"")</f>
        <v xml:space="preserve">   6        5 - 2</v>
      </c>
      <c r="Y43" s="69" t="s">
        <v>856</v>
      </c>
      <c r="Z43" s="543" t="str">
        <f>IF(CalcI!$L23,Z4,"")</f>
        <v>Senegal</v>
      </c>
      <c r="AA43" s="544" t="str">
        <f>IF(CalcI!$L23,AA4,"")</f>
        <v xml:space="preserve">   6        4 - 4</v>
      </c>
      <c r="AB43" s="69" t="s">
        <v>859</v>
      </c>
      <c r="AC43" s="543" t="str">
        <f>IF(CalcJ!$L23,AC4,"")</f>
        <v>Austria</v>
      </c>
      <c r="AD43" s="544" t="str">
        <f>IF(CalcJ!$L23,AD4,"")</f>
        <v xml:space="preserve">   4        4 - 3</v>
      </c>
      <c r="AE43" s="69" t="s">
        <v>862</v>
      </c>
      <c r="AF43" s="543" t="str">
        <f>IF(CalcK!$L23,AF4,"")</f>
        <v>Colombia</v>
      </c>
      <c r="AG43" s="544" t="str">
        <f>IF(CalcK!$L23,AG4,"")</f>
        <v xml:space="preserve">   6        6 - 5</v>
      </c>
      <c r="AH43" s="69" t="s">
        <v>865</v>
      </c>
      <c r="AI43" s="543" t="str">
        <f>IF(CalcL!$L23,AI4,"")</f>
        <v>Croatia</v>
      </c>
      <c r="AJ43" s="544" t="str">
        <f>IF(CalcL!$L23,AJ4,"")</f>
        <v xml:space="preserve">   7        5 - 2</v>
      </c>
      <c r="AK43" s="69"/>
      <c r="AL43" s="474" t="str">
        <f>IF(OR(ThirdPlaced!$D28&gt;0,ThirdPlaced!$G28&gt;0),ThirdPlaced!$C28,"")</f>
        <v>Saudi Arabia</v>
      </c>
      <c r="AM43" s="475" t="str">
        <f>IF(AL43&lt;&gt;"","   "&amp;ThirdPlaced!$D28&amp;"        "&amp;ThirdPlaced!$F28&amp;Language!$E$197&amp;ThirdPlaced!$G28,"")</f>
        <v xml:space="preserve">   1        1 - 6</v>
      </c>
      <c r="AN43" s="476" t="str">
        <f>IF(AL43&lt;&gt;"",ThirdPlaced!$I28,"")</f>
        <v>H</v>
      </c>
      <c r="AR43" s="367"/>
      <c r="AS43" s="367"/>
      <c r="AT43" s="69"/>
      <c r="AU43" s="367"/>
      <c r="AV43" s="367"/>
    </row>
    <row r="44" spans="1:48">
      <c r="A44" s="70" t="s">
        <v>14</v>
      </c>
      <c r="B44" s="541" t="str">
        <f>IF(CalcA!$L24,B5,"")</f>
        <v>Czech Rep.</v>
      </c>
      <c r="C44" s="542" t="str">
        <f>IF(CalcA!$L24,C5,"")</f>
        <v xml:space="preserve">   3        2 - 4</v>
      </c>
      <c r="D44" s="70" t="s">
        <v>15</v>
      </c>
      <c r="E44" s="541" t="str">
        <f>IF(CalcB!$L24,E5,"")</f>
        <v>Qatar</v>
      </c>
      <c r="F44" s="542" t="str">
        <f>IF(CalcB!$L24,F5,"")</f>
        <v xml:space="preserve">   3        3 - 4</v>
      </c>
      <c r="G44" s="70" t="s">
        <v>16</v>
      </c>
      <c r="H44" s="541" t="str">
        <f>IF(CalcC!$L24,H5,"")</f>
        <v>Scotland</v>
      </c>
      <c r="I44" s="542" t="str">
        <f>IF(CalcC!$L24,I5,"")</f>
        <v xml:space="preserve">   3        2 - 4</v>
      </c>
      <c r="J44" s="70" t="s">
        <v>17</v>
      </c>
      <c r="K44" s="541" t="str">
        <f>IF(CalcD!$L24,K5,"")</f>
        <v>Australia</v>
      </c>
      <c r="L44" s="542" t="str">
        <f>IF(CalcD!$L24,L5,"")</f>
        <v xml:space="preserve">   3        4 - 5</v>
      </c>
      <c r="M44" s="70" t="s">
        <v>18</v>
      </c>
      <c r="N44" s="541" t="str">
        <f>IF(CalcE!$L24,N5,"")</f>
        <v>Ivory Coast</v>
      </c>
      <c r="O44" s="542" t="str">
        <f>IF(CalcE!$L24,O5,"")</f>
        <v xml:space="preserve">   3        3 - 5</v>
      </c>
      <c r="P44" s="70" t="s">
        <v>19</v>
      </c>
      <c r="Q44" s="541" t="str">
        <f>IF(CalcF!$L24,Q5,"")</f>
        <v>Sweden</v>
      </c>
      <c r="R44" s="542" t="str">
        <f>IF(CalcF!$L24,R5,"")</f>
        <v xml:space="preserve">   3        2 - 4</v>
      </c>
      <c r="S44" s="70" t="s">
        <v>95</v>
      </c>
      <c r="T44" s="541" t="str">
        <f>IF(CalcG!$L24,T5,"")</f>
        <v>IR Iran</v>
      </c>
      <c r="U44" s="542" t="str">
        <f>IF(CalcG!$L24,U5,"")</f>
        <v xml:space="preserve">   3        4 - 4</v>
      </c>
      <c r="V44" s="70" t="s">
        <v>98</v>
      </c>
      <c r="W44" s="541" t="str">
        <f>IF(CalcH!$L24,W5,"")</f>
        <v>Saudi Arabia</v>
      </c>
      <c r="X44" s="542" t="str">
        <f>IF(CalcH!$L24,X5,"")</f>
        <v xml:space="preserve">   1        1 - 6</v>
      </c>
      <c r="Y44" s="70" t="s">
        <v>857</v>
      </c>
      <c r="Z44" s="541" t="str">
        <f>IF(CalcI!$L24,Z5,"")</f>
        <v>Norway</v>
      </c>
      <c r="AA44" s="542" t="str">
        <f>IF(CalcI!$L24,AA5,"")</f>
        <v xml:space="preserve">   3        4 - 5</v>
      </c>
      <c r="AB44" s="70" t="s">
        <v>860</v>
      </c>
      <c r="AC44" s="541" t="str">
        <f>IF(CalcJ!$L24,AC5,"")</f>
        <v>Algeria</v>
      </c>
      <c r="AD44" s="542" t="str">
        <f>IF(CalcJ!$L24,AD5,"")</f>
        <v xml:space="preserve">   4        2 - 3</v>
      </c>
      <c r="AE44" s="70" t="s">
        <v>863</v>
      </c>
      <c r="AF44" s="541" t="str">
        <f>IF(CalcK!$L24,AF5,"")</f>
        <v>DR Congo</v>
      </c>
      <c r="AG44" s="542" t="str">
        <f>IF(CalcK!$L24,AG5,"")</f>
        <v xml:space="preserve">   3        2 - 4</v>
      </c>
      <c r="AH44" s="70" t="s">
        <v>866</v>
      </c>
      <c r="AI44" s="541" t="str">
        <f>IF(CalcL!$L24,AI5,"")</f>
        <v>Ghana</v>
      </c>
      <c r="AJ44" s="542" t="str">
        <f>IF(CalcL!$L24,AJ5,"")</f>
        <v xml:space="preserve">   3        3 - 6</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2 - 6</v>
      </c>
      <c r="D45" s="70" t="s">
        <v>1632</v>
      </c>
      <c r="E45" s="541" t="str">
        <f>IF(CalcB!$L25,E6,"")</f>
        <v>Bosnia/Herzeg.</v>
      </c>
      <c r="F45" s="542" t="str">
        <f>IF(CalcB!$L25,F6,"")</f>
        <v xml:space="preserve">   0        2 - 5</v>
      </c>
      <c r="G45" s="70" t="s">
        <v>1633</v>
      </c>
      <c r="H45" s="541" t="str">
        <f>IF(CalcC!$L25,H6,"")</f>
        <v>Haiti</v>
      </c>
      <c r="I45" s="542" t="str">
        <f>IF(CalcC!$L25,I6,"")</f>
        <v xml:space="preserve">   0        0 - 7</v>
      </c>
      <c r="J45" s="70" t="s">
        <v>1634</v>
      </c>
      <c r="K45" s="541" t="str">
        <f>IF(CalcD!$L25,K6,"")</f>
        <v>Paraguay</v>
      </c>
      <c r="L45" s="542" t="str">
        <f>IF(CalcD!$L25,L6,"")</f>
        <v xml:space="preserve">   0        2 - 6</v>
      </c>
      <c r="M45" s="70" t="s">
        <v>1635</v>
      </c>
      <c r="N45" s="541" t="str">
        <f>IF(CalcE!$L25,N6,"")</f>
        <v>Curaçao</v>
      </c>
      <c r="O45" s="542" t="str">
        <f>IF(CalcE!$L25,O6,"")</f>
        <v xml:space="preserve">   0        1 - 7</v>
      </c>
      <c r="P45" s="70" t="s">
        <v>1636</v>
      </c>
      <c r="Q45" s="541" t="str">
        <f>IF(CalcF!$L25,Q6,"")</f>
        <v>Tunisia</v>
      </c>
      <c r="R45" s="542" t="str">
        <f>IF(CalcF!$L25,R6,"")</f>
        <v xml:space="preserve">   0        0 - 5</v>
      </c>
      <c r="S45" s="70" t="s">
        <v>1637</v>
      </c>
      <c r="T45" s="541" t="str">
        <f>IF(CalcG!$L25,T6,"")</f>
        <v>New Zealand</v>
      </c>
      <c r="U45" s="542" t="str">
        <f>IF(CalcG!$L25,U6,"")</f>
        <v xml:space="preserve">   0        0 - 6</v>
      </c>
      <c r="V45" s="70" t="s">
        <v>1638</v>
      </c>
      <c r="W45" s="541" t="str">
        <f>IF(CalcH!$L25,W6,"")</f>
        <v>Cape Verde</v>
      </c>
      <c r="X45" s="542" t="str">
        <f>IF(CalcH!$L25,X6,"")</f>
        <v xml:space="preserve">   1        1 - 6</v>
      </c>
      <c r="Y45" s="70" t="s">
        <v>1639</v>
      </c>
      <c r="Z45" s="541" t="str">
        <f>IF(CalcI!$L25,Z6,"")</f>
        <v>Iraq</v>
      </c>
      <c r="AA45" s="542" t="str">
        <f>IF(CalcI!$L25,AA6,"")</f>
        <v xml:space="preserve">   0        1 - 8</v>
      </c>
      <c r="AB45" s="70" t="s">
        <v>1640</v>
      </c>
      <c r="AC45" s="541" t="str">
        <f>IF(CalcJ!$L25,AC6,"")</f>
        <v>Jordan</v>
      </c>
      <c r="AD45" s="542" t="str">
        <f>IF(CalcJ!$L25,AD6,"")</f>
        <v xml:space="preserve">   0        1 - 7</v>
      </c>
      <c r="AE45" s="70" t="s">
        <v>1641</v>
      </c>
      <c r="AF45" s="541" t="str">
        <f>IF(CalcK!$L25,AF6,"")</f>
        <v>Uzbekistan</v>
      </c>
      <c r="AG45" s="542" t="str">
        <f>IF(CalcK!$L25,AG6,"")</f>
        <v xml:space="preserve">   0        1 - 6</v>
      </c>
      <c r="AH45" s="70" t="s">
        <v>1642</v>
      </c>
      <c r="AI45" s="541" t="str">
        <f>IF(CalcL!$L25,AI6,"")</f>
        <v>Panama</v>
      </c>
      <c r="AJ45" s="542" t="str">
        <f>IF(CalcL!$L25,AJ6,"")</f>
        <v xml:space="preserve">   0        2 - 7</v>
      </c>
      <c r="AK45" s="70"/>
      <c r="AL45" s="796" t="str">
        <f>IF(Distinctness!$G$17&gt;0,ThirdPlaced!$I30,"")</f>
        <v>ABDEFGIJ</v>
      </c>
      <c r="AM45" s="797"/>
      <c r="AN45" s="798"/>
      <c r="AO45" s="367"/>
      <c r="AP45" s="367"/>
      <c r="AQ45" s="70"/>
      <c r="AR45" s="367"/>
      <c r="AS45" s="367"/>
      <c r="AT45" s="70"/>
      <c r="AU45" s="367"/>
      <c r="AV45" s="367"/>
    </row>
    <row r="46" spans="1:48" ht="33" customHeight="1"/>
    <row r="47" spans="1:48" ht="16.5"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Australia</v>
      </c>
      <c r="E50" s="34" t="str">
        <f>VLOOKUP(D48,Matches!$B$4:$K$113,8,0)</f>
        <v>France</v>
      </c>
      <c r="F50" s="35" t="str">
        <f>VLOOKUP(D48,Matches!$B$4:$K$113,9,0)</f>
        <v>Sweden</v>
      </c>
      <c r="H50" s="34" t="str">
        <f>VLOOKUP(G48,Matches!$B$4:$K$113,8,0)</f>
        <v>Rep. of Korea</v>
      </c>
      <c r="I50" s="35" t="str">
        <f>VLOOKUP(G48,Matches!$B$4:$K$113,9,0)</f>
        <v>Canada</v>
      </c>
      <c r="K50" s="34" t="str">
        <f>VLOOKUP(J48,Matches!$B$4:$K$113,8,0)</f>
        <v>Japan</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USA</v>
      </c>
      <c r="U50" s="35" t="str">
        <f>VLOOKUP(S48,Matches!$B$4:$K$113,9,0)</f>
        <v>Qatar</v>
      </c>
      <c r="W50" s="34" t="str">
        <f>VLOOKUP(V48,Matches!$B$4:$K$113,8,0)</f>
        <v>Belgium</v>
      </c>
      <c r="X50" s="35" t="str">
        <f>VLOOKUP(V48,Matches!$B$4:$K$113,9,0)</f>
        <v>Czech Rep.</v>
      </c>
      <c r="Z50" s="34" t="str">
        <f>VLOOKUP(Y48,Matches!$B$4:$K$113,8,0)</f>
        <v>Brazil</v>
      </c>
      <c r="AA50" s="35" t="str">
        <f>VLOOKUP(Y48,Matches!$B$4:$K$113,9,0)</f>
        <v>Netherlands</v>
      </c>
      <c r="AC50" s="34" t="str">
        <f>VLOOKUP(AB48,Matches!$B$4:$K$113,8,0)</f>
        <v>Ecuador</v>
      </c>
      <c r="AD50" s="35" t="str">
        <f>VLOOKUP(AB48,Matches!$B$4:$K$113,9,0)</f>
        <v>Senegal</v>
      </c>
      <c r="AF50" s="34" t="str">
        <f>VLOOKUP(AE48,Matches!$B$4:$K$113,8,0)</f>
        <v>Mexico</v>
      </c>
      <c r="AG50" s="35" t="str">
        <f>VLOOKUP(AE48,Matches!$B$4:$K$113,9,0)</f>
        <v>Ivory Coast</v>
      </c>
      <c r="AI50" s="34" t="str">
        <f>VLOOKUP(AH48,Matches!$B$4:$K$113,8,0)</f>
        <v>England</v>
      </c>
      <c r="AJ50" s="35" t="str">
        <f>VLOOKUP(AH48,Matches!$B$4:$K$113,9,0)</f>
        <v>Algeria</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Switzerland</v>
      </c>
      <c r="AS50" s="35" t="str">
        <f>VLOOKUP(AQ48,Matches!$B$4:$K$113,9,0)</f>
        <v>IR Iran</v>
      </c>
      <c r="AU50" s="34" t="str">
        <f>VLOOKUP(AT48,Matches!$B$4:$K$113,8,0)</f>
        <v>Portugal</v>
      </c>
      <c r="AV50" s="35" t="str">
        <f>VLOOKUP(AT48,Matches!$B$4:$K$113,9,0)</f>
        <v>Norway</v>
      </c>
    </row>
    <row r="51" spans="1:49" ht="15.75" thickBot="1">
      <c r="B51" s="1">
        <v>2</v>
      </c>
      <c r="C51" s="2">
        <v>1</v>
      </c>
      <c r="D51" s="187"/>
      <c r="E51" s="1">
        <v>3</v>
      </c>
      <c r="F51" s="2">
        <v>1</v>
      </c>
      <c r="G51" s="187"/>
      <c r="H51" s="1">
        <v>2</v>
      </c>
      <c r="I51" s="2">
        <v>2</v>
      </c>
      <c r="J51" s="187"/>
      <c r="K51" s="1">
        <v>1</v>
      </c>
      <c r="L51" s="2">
        <v>2</v>
      </c>
      <c r="M51" s="187"/>
      <c r="N51" s="1">
        <v>2</v>
      </c>
      <c r="O51" s="2">
        <v>2</v>
      </c>
      <c r="P51" s="187"/>
      <c r="Q51" s="1">
        <v>3</v>
      </c>
      <c r="R51" s="2">
        <v>1</v>
      </c>
      <c r="S51" s="187"/>
      <c r="T51" s="1">
        <v>2</v>
      </c>
      <c r="U51" s="2">
        <v>0</v>
      </c>
      <c r="V51" s="187"/>
      <c r="W51" s="1">
        <v>3</v>
      </c>
      <c r="X51" s="2">
        <v>1</v>
      </c>
      <c r="Y51" s="187"/>
      <c r="Z51" s="1">
        <v>2</v>
      </c>
      <c r="AA51" s="2">
        <v>0</v>
      </c>
      <c r="AB51" s="187"/>
      <c r="AC51" s="1">
        <v>1</v>
      </c>
      <c r="AD51" s="2">
        <v>2</v>
      </c>
      <c r="AE51" s="187"/>
      <c r="AF51" s="1">
        <v>3</v>
      </c>
      <c r="AG51" s="2">
        <v>1</v>
      </c>
      <c r="AH51" s="187"/>
      <c r="AI51" s="1">
        <v>3</v>
      </c>
      <c r="AJ51" s="2">
        <v>1</v>
      </c>
      <c r="AK51" s="187"/>
      <c r="AL51" s="1">
        <v>3</v>
      </c>
      <c r="AM51" s="2">
        <v>1</v>
      </c>
      <c r="AN51" s="187"/>
      <c r="AO51" s="1">
        <v>2</v>
      </c>
      <c r="AP51" s="2">
        <v>1</v>
      </c>
      <c r="AQ51" s="187"/>
      <c r="AR51" s="1">
        <v>3</v>
      </c>
      <c r="AS51" s="2">
        <v>1</v>
      </c>
      <c r="AT51" s="187"/>
      <c r="AU51" s="1">
        <v>2</v>
      </c>
      <c r="AV51" s="2">
        <v>1</v>
      </c>
      <c r="AW51" s="188"/>
    </row>
    <row r="52" spans="1:49" ht="9.9499999999999993"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75" thickBot="1">
      <c r="B53" s="181"/>
      <c r="C53" s="182"/>
      <c r="E53" s="181"/>
      <c r="F53" s="182"/>
      <c r="H53" s="181">
        <v>1</v>
      </c>
      <c r="I53" s="182">
        <v>2</v>
      </c>
      <c r="K53" s="181"/>
      <c r="L53" s="182"/>
      <c r="N53" s="181">
        <v>1</v>
      </c>
      <c r="O53" s="182">
        <v>2</v>
      </c>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5"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Morocco</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Senegal</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75" thickBot="1">
      <c r="B61" s="1">
        <v>1</v>
      </c>
      <c r="C61" s="2">
        <v>2</v>
      </c>
      <c r="D61" s="187"/>
      <c r="E61" s="1">
        <v>1</v>
      </c>
      <c r="F61" s="2">
        <v>2</v>
      </c>
      <c r="G61" s="187"/>
      <c r="H61" s="1">
        <v>1</v>
      </c>
      <c r="I61" s="2">
        <v>3</v>
      </c>
      <c r="J61" s="187"/>
      <c r="K61" s="1">
        <v>2</v>
      </c>
      <c r="L61" s="2">
        <v>2</v>
      </c>
      <c r="M61" s="187"/>
      <c r="N61" s="1">
        <v>3</v>
      </c>
      <c r="O61" s="2">
        <v>1</v>
      </c>
      <c r="P61" s="187"/>
      <c r="Q61" s="1">
        <v>1</v>
      </c>
      <c r="R61" s="2">
        <v>2</v>
      </c>
      <c r="S61" s="187"/>
      <c r="T61" s="1">
        <v>3</v>
      </c>
      <c r="U61" s="2">
        <v>1</v>
      </c>
      <c r="V61" s="187"/>
      <c r="W61" s="1">
        <v>1</v>
      </c>
      <c r="X61" s="2">
        <v>2</v>
      </c>
      <c r="Y61" s="188"/>
    </row>
    <row r="62" spans="1:49" ht="9.9499999999999993"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75" thickBot="1">
      <c r="B63" s="181"/>
      <c r="C63" s="182"/>
      <c r="E63" s="181"/>
      <c r="F63" s="182"/>
      <c r="H63" s="181"/>
      <c r="I63" s="182"/>
      <c r="K63" s="181">
        <v>1</v>
      </c>
      <c r="L63" s="182">
        <v>2</v>
      </c>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7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Morocco</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75" thickBot="1">
      <c r="C71" s="1">
        <v>3</v>
      </c>
      <c r="D71" s="12"/>
      <c r="E71" s="3">
        <v>2</v>
      </c>
      <c r="F71" s="188"/>
      <c r="I71" s="1">
        <v>3</v>
      </c>
      <c r="J71" s="12"/>
      <c r="K71" s="3">
        <v>2</v>
      </c>
      <c r="L71" s="188"/>
      <c r="O71" s="1">
        <v>2</v>
      </c>
      <c r="P71" s="12"/>
      <c r="Q71" s="3">
        <v>1</v>
      </c>
      <c r="R71" s="188"/>
      <c r="U71" s="1">
        <v>2</v>
      </c>
      <c r="V71" s="12"/>
      <c r="W71" s="3">
        <v>2</v>
      </c>
      <c r="X71" s="188"/>
    </row>
    <row r="72" spans="1:25" ht="9.9499999999999993"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75" thickBot="1">
      <c r="C73" s="184"/>
      <c r="D73" s="12"/>
      <c r="E73" s="185"/>
      <c r="I73" s="184"/>
      <c r="J73" s="12"/>
      <c r="K73" s="185"/>
      <c r="O73" s="184"/>
      <c r="P73" s="12"/>
      <c r="Q73" s="185"/>
      <c r="U73" s="184">
        <v>4</v>
      </c>
      <c r="V73" s="12"/>
      <c r="W73" s="185">
        <v>5</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75" thickBot="1">
      <c r="F81" s="1">
        <v>2</v>
      </c>
      <c r="G81" s="12"/>
      <c r="H81" s="3">
        <v>2</v>
      </c>
      <c r="I81" s="188"/>
      <c r="L81" s="16"/>
      <c r="R81" s="1">
        <v>3</v>
      </c>
      <c r="S81" s="12"/>
      <c r="T81" s="3">
        <v>1</v>
      </c>
      <c r="U81" s="188"/>
    </row>
    <row r="82" spans="6:23" ht="9.9499999999999993" customHeight="1">
      <c r="F82" s="809" t="str">
        <f>Language!$E$175</f>
        <v>Penalty shoot-out:</v>
      </c>
      <c r="G82" s="831"/>
      <c r="H82" s="810"/>
      <c r="L82" s="16"/>
      <c r="R82" s="809" t="str">
        <f>Language!$E$175</f>
        <v>Penalty shoot-out:</v>
      </c>
      <c r="S82" s="831"/>
      <c r="T82" s="810"/>
    </row>
    <row r="83" spans="6:23" ht="15.75" thickBot="1">
      <c r="F83" s="184">
        <v>4</v>
      </c>
      <c r="G83" s="186"/>
      <c r="H83" s="185">
        <v>3</v>
      </c>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Portugal</v>
      </c>
    </row>
    <row r="89" spans="6:23" ht="15.75" thickBot="1">
      <c r="L89" s="1">
        <v>2</v>
      </c>
      <c r="M89" s="12"/>
      <c r="N89" s="3">
        <v>1</v>
      </c>
      <c r="O89" s="188"/>
    </row>
    <row r="90" spans="6:23" ht="9.9499999999999993" customHeight="1">
      <c r="L90" s="809" t="str">
        <f>Language!$E$175</f>
        <v>Penalty shoot-out:</v>
      </c>
      <c r="M90" s="831"/>
      <c r="N90" s="810"/>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Brazil</v>
      </c>
      <c r="R98" s="829" t="str">
        <f>IF(AND(L99&lt;&gt;"",N99&lt;&gt;""),IF(L99&gt;N99,L98,IF(L99&lt;N99,N98,IF(AND(L101&lt;&gt;"",N101&lt;&gt;""),IF(L101&gt;N101,L98,IF(L101&lt;N101,N98,"")),""))),"")</f>
        <v>France</v>
      </c>
      <c r="S98" s="829"/>
      <c r="T98" s="829"/>
      <c r="U98" s="829"/>
      <c r="V98" s="829"/>
      <c r="W98" s="829"/>
    </row>
    <row r="99" spans="2:24" ht="15.75" thickBot="1">
      <c r="B99" s="15"/>
      <c r="L99" s="1">
        <v>2</v>
      </c>
      <c r="M99" s="11"/>
      <c r="N99" s="3">
        <v>1</v>
      </c>
      <c r="O99" s="188"/>
      <c r="R99" s="829"/>
      <c r="S99" s="829"/>
      <c r="T99" s="829"/>
      <c r="U99" s="829"/>
      <c r="V99" s="829"/>
      <c r="W99" s="829"/>
    </row>
    <row r="100" spans="2:24" ht="9.9499999999999993"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Netherlands</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Australia</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Japan</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Ivory Coast</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Algeria</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Czech Rep.</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Qatar</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Norway</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Morocco</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Senegal</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Morocco</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France</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Rep. of</v>
      </c>
      <c r="L5" s="744" t="str">
        <v>Czech R</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4</v>
      </c>
      <c r="G6" s="741">
        <f t="array" ref="G6:G9">CalcA!$F$22:$F$25</f>
        <v>5</v>
      </c>
      <c r="H6" s="753" t="str">
        <f>Language!$E$197</f>
        <v xml:space="preserve"> - </v>
      </c>
      <c r="I6" s="750">
        <f t="array" ref="I6:I9">CalcA!$G$22:$G$25</f>
        <v>1</v>
      </c>
      <c r="J6" s="747" t="str">
        <f t="array" ref="J6:M9">CalcA!$H$22:$K$25</f>
        <v/>
      </c>
      <c r="K6" s="355" t="str">
        <v>1 - 0</v>
      </c>
      <c r="L6" s="355" t="str">
        <v>2 - 0</v>
      </c>
      <c r="M6" s="742" t="str">
        <v>2 - 1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Rep. of Korea</v>
      </c>
      <c r="E7" s="198">
        <v>6</v>
      </c>
      <c r="F7" s="198">
        <f t="shared" ref="F7:F9" si="1">G7-I7</f>
        <v>2</v>
      </c>
      <c r="G7" s="737">
        <v>3</v>
      </c>
      <c r="H7" s="739" t="str">
        <f>Language!$E$197</f>
        <v xml:space="preserve"> - </v>
      </c>
      <c r="I7" s="751">
        <v>1</v>
      </c>
      <c r="J7" s="748" t="str">
        <v>0 - 1</v>
      </c>
      <c r="K7" s="733" t="str">
        <v/>
      </c>
      <c r="L7" s="198" t="str">
        <v>1 - 0</v>
      </c>
      <c r="M7" s="734" t="str">
        <v>2 - 0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Czech Rep.</v>
      </c>
      <c r="E8" s="198">
        <v>3</v>
      </c>
      <c r="F8" s="198">
        <f t="shared" si="1"/>
        <v>-2</v>
      </c>
      <c r="G8" s="737">
        <v>2</v>
      </c>
      <c r="H8" s="739" t="str">
        <f>Language!$E$197</f>
        <v xml:space="preserve"> - </v>
      </c>
      <c r="I8" s="751">
        <v>4</v>
      </c>
      <c r="J8" s="748" t="str">
        <v>0 - 2</v>
      </c>
      <c r="K8" s="198" t="str">
        <v>0 - 1</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41</v>
      </c>
    </row>
    <row r="9" spans="2:49" ht="15.75" thickBot="1">
      <c r="B9" s="761" t="str">
        <v/>
      </c>
      <c r="D9" s="758" t="str">
        <v>South Africa</v>
      </c>
      <c r="E9" s="735">
        <v>0</v>
      </c>
      <c r="F9" s="735">
        <f t="shared" si="1"/>
        <v>-4</v>
      </c>
      <c r="G9" s="738">
        <v>2</v>
      </c>
      <c r="H9" s="740" t="str">
        <f>Language!$E$197</f>
        <v xml:space="preserve"> - </v>
      </c>
      <c r="I9" s="752">
        <v>6</v>
      </c>
      <c r="J9" s="749" t="str">
        <v>1 - 2</v>
      </c>
      <c r="K9" s="735" t="str">
        <v>0 - 2</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Qatar</v>
      </c>
      <c r="M13" s="745" t="str">
        <v>Bosnia/</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3</v>
      </c>
      <c r="G14" s="741">
        <f t="array" ref="G14:G17">CalcB!$F$22:$F$25</f>
        <v>6</v>
      </c>
      <c r="H14" s="753" t="str">
        <f>Language!$E$197</f>
        <v xml:space="preserve"> - </v>
      </c>
      <c r="I14" s="750">
        <f t="array" ref="I14:I17">CalcB!$G$22:$G$25</f>
        <v>3</v>
      </c>
      <c r="J14" s="747" t="str">
        <f t="array" ref="J14:M17">CalcB!$H$22:$K$25</f>
        <v/>
      </c>
      <c r="K14" s="355" t="str">
        <v>2 - 1</v>
      </c>
      <c r="L14" s="355" t="str">
        <v>2 - 1</v>
      </c>
      <c r="M14" s="742" t="str">
        <v>2 - 1</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1</v>
      </c>
      <c r="G15" s="737">
        <v>5</v>
      </c>
      <c r="H15" s="739" t="str">
        <f>Language!$E$197</f>
        <v xml:space="preserve"> - </v>
      </c>
      <c r="I15" s="751">
        <v>4</v>
      </c>
      <c r="J15" s="748" t="str">
        <v>1 - 2</v>
      </c>
      <c r="K15" s="733" t="str">
        <v/>
      </c>
      <c r="L15" s="198" t="str">
        <v>2 - 1</v>
      </c>
      <c r="M15" s="734" t="str">
        <v>2 - 1</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Qatar</v>
      </c>
      <c r="E16" s="198">
        <v>3</v>
      </c>
      <c r="F16" s="198">
        <f t="shared" si="7"/>
        <v>-1</v>
      </c>
      <c r="G16" s="737">
        <v>3</v>
      </c>
      <c r="H16" s="739" t="str">
        <f>Language!$E$197</f>
        <v xml:space="preserve"> - </v>
      </c>
      <c r="I16" s="751">
        <v>4</v>
      </c>
      <c r="J16" s="748" t="str">
        <v>1 - 2</v>
      </c>
      <c r="K16" s="198" t="str">
        <v>1 - 2</v>
      </c>
      <c r="L16" s="733" t="str">
        <v/>
      </c>
      <c r="M16" s="734" t="str">
        <v>1 - 0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75" thickBot="1">
      <c r="B17" s="761" t="str">
        <v/>
      </c>
      <c r="D17" s="758" t="str">
        <v>Bosnia/Herzeg.</v>
      </c>
      <c r="E17" s="735">
        <v>0</v>
      </c>
      <c r="F17" s="735">
        <f t="shared" si="7"/>
        <v>-3</v>
      </c>
      <c r="G17" s="738">
        <v>2</v>
      </c>
      <c r="H17" s="740" t="str">
        <f>Language!$E$197</f>
        <v xml:space="preserve"> - </v>
      </c>
      <c r="I17" s="752">
        <v>5</v>
      </c>
      <c r="J17" s="749" t="str">
        <v>1 - 2</v>
      </c>
      <c r="K17" s="735" t="str">
        <v>1 - 2</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65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Brazil</v>
      </c>
      <c r="V21" s="744" t="str">
        <v>Morocco</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7</v>
      </c>
      <c r="F22" s="355">
        <f>G22-I22</f>
        <v>5</v>
      </c>
      <c r="G22" s="741">
        <f t="array" ref="G22:G25">CalcC!$F$22:$F$25</f>
        <v>7</v>
      </c>
      <c r="H22" s="753" t="str">
        <f>Language!$E$197</f>
        <v xml:space="preserve"> - </v>
      </c>
      <c r="I22" s="750">
        <f t="array" ref="I22:I25">CalcC!$G$22:$G$25</f>
        <v>2</v>
      </c>
      <c r="J22" s="747" t="str">
        <f t="array" ref="J22:M25">CalcC!$H$22:$K$25</f>
        <v/>
      </c>
      <c r="K22" s="355" t="str">
        <v>2 - 2</v>
      </c>
      <c r="L22" s="355" t="str">
        <v>2 - 0</v>
      </c>
      <c r="M22" s="742" t="str">
        <v>3 - 0</v>
      </c>
      <c r="O22" s="756" t="str">
        <f t="array" ref="O22:O25">CalcC!$AZ$14:$AZ$17</f>
        <v>Brazil</v>
      </c>
      <c r="P22" s="355">
        <f t="array" ref="P22:P25">CalcC!$BA$14:$BA$17</f>
        <v>1</v>
      </c>
      <c r="Q22" s="355">
        <f t="array" ref="Q22:Q25">CalcC!$BB$14:$BB$17</f>
        <v>0</v>
      </c>
      <c r="R22" s="741">
        <f t="array" ref="R22:R25">CalcC!$BC$14:$BC$17</f>
        <v>2</v>
      </c>
      <c r="S22" s="753" t="str">
        <f>Language!$E$197</f>
        <v xml:space="preserve"> - </v>
      </c>
      <c r="T22" s="750">
        <f t="shared" ref="T22:T25" si="8">IF(O22="","",R22-Q22)</f>
        <v>2</v>
      </c>
      <c r="U22" s="747" t="str">
        <f t="array" ref="U22:X25">CalcC!$BE$14:$BH$17</f>
        <v/>
      </c>
      <c r="V22" s="355" t="str">
        <v>2 - 2</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7</v>
      </c>
      <c r="F23" s="198">
        <f t="shared" ref="F23:F25" si="11">G23-I23</f>
        <v>4</v>
      </c>
      <c r="G23" s="737">
        <v>7</v>
      </c>
      <c r="H23" s="739" t="str">
        <f>Language!$E$197</f>
        <v xml:space="preserve"> - </v>
      </c>
      <c r="I23" s="751">
        <v>3</v>
      </c>
      <c r="J23" s="748" t="str">
        <v>2 - 2</v>
      </c>
      <c r="K23" s="733" t="str">
        <v/>
      </c>
      <c r="L23" s="198" t="str">
        <v>2 - 1</v>
      </c>
      <c r="M23" s="734" t="str">
        <v>3 - 0</v>
      </c>
      <c r="O23" s="757" t="str">
        <v>Morocco</v>
      </c>
      <c r="P23" s="198">
        <v>1</v>
      </c>
      <c r="Q23" s="198">
        <v>0</v>
      </c>
      <c r="R23" s="737">
        <v>2</v>
      </c>
      <c r="S23" s="739" t="str">
        <f>Language!$E$197</f>
        <v xml:space="preserve"> - </v>
      </c>
      <c r="T23" s="751">
        <f t="shared" si="8"/>
        <v>2</v>
      </c>
      <c r="U23" s="748" t="str">
        <v>2 - 2</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-2</v>
      </c>
      <c r="G24" s="737">
        <v>2</v>
      </c>
      <c r="H24" s="739" t="str">
        <f>Language!$E$197</f>
        <v xml:space="preserve"> - </v>
      </c>
      <c r="I24" s="751">
        <v>4</v>
      </c>
      <c r="J24" s="748" t="str">
        <v>0 - 2</v>
      </c>
      <c r="K24" s="198" t="str">
        <v>1 - 2</v>
      </c>
      <c r="L24" s="733" t="str">
        <v/>
      </c>
      <c r="M24" s="734" t="str">
        <v>1 - 0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75" thickBot="1">
      <c r="B25" s="761" t="str">
        <v/>
      </c>
      <c r="D25" s="758" t="str">
        <v>Haiti</v>
      </c>
      <c r="E25" s="735">
        <v>0</v>
      </c>
      <c r="F25" s="735">
        <f t="shared" si="11"/>
        <v>-7</v>
      </c>
      <c r="G25" s="738">
        <v>0</v>
      </c>
      <c r="H25" s="740" t="str">
        <f>Language!$E$197</f>
        <v xml:space="preserve"> - </v>
      </c>
      <c r="I25" s="752">
        <v>7</v>
      </c>
      <c r="J25" s="749" t="str">
        <v>0 - 3</v>
      </c>
      <c r="K25" s="735" t="str">
        <v>0 - 3</v>
      </c>
      <c r="L25" s="735" t="str">
        <v>0 - 1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9</v>
      </c>
      <c r="F30" s="355">
        <f>G30-I30</f>
        <v>4</v>
      </c>
      <c r="G30" s="741">
        <f t="array" ref="G30:G33">CalcD!$F$22:$F$25</f>
        <v>6</v>
      </c>
      <c r="H30" s="753" t="str">
        <f>Language!$E$197</f>
        <v xml:space="preserve"> - </v>
      </c>
      <c r="I30" s="750">
        <f t="array" ref="I30:I33">CalcD!$G$22:$G$25</f>
        <v>2</v>
      </c>
      <c r="J30" s="747" t="str">
        <f t="array" ref="J30:M33">CalcD!$H$22:$K$25</f>
        <v/>
      </c>
      <c r="K30" s="355" t="str">
        <v>2 - 1</v>
      </c>
      <c r="L30" s="355" t="str">
        <v>2 - 1</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Turkey</v>
      </c>
      <c r="E31" s="198">
        <v>6</v>
      </c>
      <c r="F31" s="198">
        <f t="shared" ref="F31:F33" si="15">G31-I31</f>
        <v>1</v>
      </c>
      <c r="G31" s="737">
        <v>5</v>
      </c>
      <c r="H31" s="739" t="str">
        <f>Language!$E$197</f>
        <v xml:space="preserve"> - </v>
      </c>
      <c r="I31" s="751">
        <v>4</v>
      </c>
      <c r="J31" s="748" t="str">
        <v>1 - 2</v>
      </c>
      <c r="K31" s="733" t="str">
        <v/>
      </c>
      <c r="L31" s="198" t="str">
        <v>2 - 1</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Australia</v>
      </c>
      <c r="E32" s="198">
        <v>3</v>
      </c>
      <c r="F32" s="198">
        <f t="shared" si="15"/>
        <v>-1</v>
      </c>
      <c r="G32" s="737">
        <v>4</v>
      </c>
      <c r="H32" s="739" t="str">
        <f>Language!$E$197</f>
        <v xml:space="preserve"> - </v>
      </c>
      <c r="I32" s="751">
        <v>5</v>
      </c>
      <c r="J32" s="748" t="str">
        <v>1 - 2</v>
      </c>
      <c r="K32" s="198" t="str">
        <v>1 - 2</v>
      </c>
      <c r="L32" s="733" t="str">
        <v/>
      </c>
      <c r="M32" s="734" t="str">
        <v>2 - 1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75" thickBot="1">
      <c r="B33" s="761" t="str">
        <v/>
      </c>
      <c r="D33" s="758" t="str">
        <v>Paraguay</v>
      </c>
      <c r="E33" s="735">
        <v>0</v>
      </c>
      <c r="F33" s="735">
        <f t="shared" si="15"/>
        <v>-4</v>
      </c>
      <c r="G33" s="738">
        <v>2</v>
      </c>
      <c r="H33" s="740" t="str">
        <f>Language!$E$197</f>
        <v xml:space="preserve"> - </v>
      </c>
      <c r="I33" s="752">
        <v>6</v>
      </c>
      <c r="J33" s="749" t="str">
        <v>0 - 2</v>
      </c>
      <c r="K33" s="735" t="str">
        <v>1 - 2</v>
      </c>
      <c r="L33" s="735" t="str">
        <v>1 - 2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7</v>
      </c>
      <c r="H38" s="753" t="str">
        <f>Language!$E$197</f>
        <v xml:space="preserve"> - </v>
      </c>
      <c r="I38" s="750">
        <f t="array" ref="I38:I41">CalcE!$G$22:$G$25</f>
        <v>0</v>
      </c>
      <c r="J38" s="747" t="str">
        <f t="array" ref="J38:M41">CalcE!$H$22:$K$25</f>
        <v/>
      </c>
      <c r="K38" s="355" t="str">
        <v>2 - 0</v>
      </c>
      <c r="L38" s="355" t="str">
        <v>2 - 0</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1</v>
      </c>
      <c r="G39" s="737">
        <v>4</v>
      </c>
      <c r="H39" s="739" t="str">
        <f>Language!$E$197</f>
        <v xml:space="preserve"> - </v>
      </c>
      <c r="I39" s="751">
        <v>3</v>
      </c>
      <c r="J39" s="748" t="str">
        <v>0 - 2</v>
      </c>
      <c r="K39" s="733" t="str">
        <v/>
      </c>
      <c r="L39" s="198" t="str">
        <v>2 - 1</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-2</v>
      </c>
      <c r="G40" s="737">
        <v>3</v>
      </c>
      <c r="H40" s="739" t="str">
        <f>Language!$E$197</f>
        <v xml:space="preserve"> - </v>
      </c>
      <c r="I40" s="751">
        <v>5</v>
      </c>
      <c r="J40" s="748" t="str">
        <v>0 - 2</v>
      </c>
      <c r="K40" s="198" t="str">
        <v>1 - 2</v>
      </c>
      <c r="L40" s="733" t="str">
        <v/>
      </c>
      <c r="M40" s="734" t="str">
        <v>2 - 1</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75" thickBot="1">
      <c r="B41" s="761" t="str">
        <v/>
      </c>
      <c r="D41" s="758" t="str">
        <v>Curaçao</v>
      </c>
      <c r="E41" s="735">
        <v>0</v>
      </c>
      <c r="F41" s="735">
        <f t="shared" si="19"/>
        <v>-6</v>
      </c>
      <c r="G41" s="738">
        <v>1</v>
      </c>
      <c r="H41" s="740" t="str">
        <f>Language!$E$197</f>
        <v xml:space="preserve"> - </v>
      </c>
      <c r="I41" s="752">
        <v>7</v>
      </c>
      <c r="J41" s="749" t="str">
        <v>0 - 3</v>
      </c>
      <c r="K41" s="735" t="str">
        <v>0 - 2</v>
      </c>
      <c r="L41" s="735" t="str">
        <v>1 - 2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Japan</v>
      </c>
      <c r="K45" s="744" t="str">
        <v>Netherl</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Japan</v>
      </c>
      <c r="E46" s="355">
        <f t="array" ref="E46:E49">CalcF!$E$22:$E$25</f>
        <v>9</v>
      </c>
      <c r="F46" s="355">
        <f>G46-I46</f>
        <v>4</v>
      </c>
      <c r="G46" s="741">
        <f t="array" ref="G46:G49">CalcF!$F$22:$F$25</f>
        <v>6</v>
      </c>
      <c r="H46" s="753" t="str">
        <f>Language!$E$197</f>
        <v xml:space="preserve"> - </v>
      </c>
      <c r="I46" s="750">
        <f t="array" ref="I46:I49">CalcF!$G$22:$G$25</f>
        <v>2</v>
      </c>
      <c r="J46" s="747" t="str">
        <f t="array" ref="J46:M49">CalcF!$H$22:$K$25</f>
        <v/>
      </c>
      <c r="K46" s="355" t="str">
        <v>2 - 1</v>
      </c>
      <c r="L46" s="355" t="str">
        <v>2 - 1</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18</v>
      </c>
    </row>
    <row r="47" spans="2:49">
      <c r="B47" s="761" t="str">
        <v/>
      </c>
      <c r="D47" s="757" t="str">
        <v>Netherlands</v>
      </c>
      <c r="E47" s="198">
        <v>6</v>
      </c>
      <c r="F47" s="198">
        <f t="shared" ref="F47:F49" si="23">G47-I47</f>
        <v>3</v>
      </c>
      <c r="G47" s="737">
        <v>5</v>
      </c>
      <c r="H47" s="739" t="str">
        <f>Language!$E$197</f>
        <v xml:space="preserve"> - </v>
      </c>
      <c r="I47" s="751">
        <v>2</v>
      </c>
      <c r="J47" s="748" t="str">
        <v>1 - 2</v>
      </c>
      <c r="K47" s="733" t="str">
        <v/>
      </c>
      <c r="L47" s="198" t="str">
        <v>2 - 0</v>
      </c>
      <c r="M47" s="734" t="str">
        <v>2 - 0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7</v>
      </c>
    </row>
    <row r="48" spans="2:49">
      <c r="B48" s="761" t="str">
        <v/>
      </c>
      <c r="D48" s="757" t="str">
        <v>Sweden</v>
      </c>
      <c r="E48" s="198">
        <v>3</v>
      </c>
      <c r="F48" s="198">
        <f t="shared" si="23"/>
        <v>-2</v>
      </c>
      <c r="G48" s="737">
        <v>2</v>
      </c>
      <c r="H48" s="739" t="str">
        <f>Language!$E$197</f>
        <v xml:space="preserve"> - </v>
      </c>
      <c r="I48" s="751">
        <v>4</v>
      </c>
      <c r="J48" s="748" t="str">
        <v>1 - 2</v>
      </c>
      <c r="K48" s="198" t="str">
        <v>0 - 2</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75" thickBot="1">
      <c r="B49" s="761" t="str">
        <v/>
      </c>
      <c r="D49" s="758" t="str">
        <v>Tunisia</v>
      </c>
      <c r="E49" s="735">
        <v>0</v>
      </c>
      <c r="F49" s="735">
        <f t="shared" si="23"/>
        <v>-5</v>
      </c>
      <c r="G49" s="738">
        <v>0</v>
      </c>
      <c r="H49" s="740" t="str">
        <f>Language!$E$197</f>
        <v xml:space="preserve"> - </v>
      </c>
      <c r="I49" s="752">
        <v>5</v>
      </c>
      <c r="J49" s="749" t="str">
        <v>0 - 2</v>
      </c>
      <c r="K49" s="735" t="str">
        <v>0 - 2</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2 - 0</v>
      </c>
      <c r="L54" s="355" t="str">
        <v>2 - 1</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4</v>
      </c>
      <c r="H55" s="739" t="str">
        <f>Language!$E$197</f>
        <v xml:space="preserve"> - </v>
      </c>
      <c r="I55" s="751">
        <v>3</v>
      </c>
      <c r="J55" s="748" t="str">
        <v>0 - 2</v>
      </c>
      <c r="K55" s="733" t="str">
        <v/>
      </c>
      <c r="L55" s="198" t="str">
        <v>2 - 1</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3</v>
      </c>
      <c r="F56" s="198">
        <f t="shared" si="27"/>
        <v>0</v>
      </c>
      <c r="G56" s="737">
        <v>4</v>
      </c>
      <c r="H56" s="739" t="str">
        <f>Language!$E$197</f>
        <v xml:space="preserve"> - </v>
      </c>
      <c r="I56" s="751">
        <v>4</v>
      </c>
      <c r="J56" s="748" t="str">
        <v>1 - 2</v>
      </c>
      <c r="K56" s="198" t="str">
        <v>1 - 2</v>
      </c>
      <c r="L56" s="733" t="str">
        <v/>
      </c>
      <c r="M56" s="734" t="str">
        <v>2 - 0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75" thickBot="1">
      <c r="B57" s="761" t="str">
        <v/>
      </c>
      <c r="D57" s="758" t="str">
        <v>New Zealand</v>
      </c>
      <c r="E57" s="735">
        <v>0</v>
      </c>
      <c r="F57" s="735">
        <f t="shared" si="27"/>
        <v>-6</v>
      </c>
      <c r="G57" s="738">
        <v>0</v>
      </c>
      <c r="H57" s="740" t="str">
        <f>Language!$E$197</f>
        <v xml:space="preserve"> - </v>
      </c>
      <c r="I57" s="752">
        <v>6</v>
      </c>
      <c r="J57" s="749" t="str">
        <v>0 - 2</v>
      </c>
      <c r="K57" s="735" t="str">
        <v>0 - 2</v>
      </c>
      <c r="L57" s="735" t="str">
        <v>0 - 2</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7</v>
      </c>
      <c r="G62" s="741">
        <f t="array" ref="G62:G65">CalcH!$F$22:$F$25</f>
        <v>8</v>
      </c>
      <c r="H62" s="753" t="str">
        <f>Language!$E$197</f>
        <v xml:space="preserve"> - </v>
      </c>
      <c r="I62" s="750">
        <f t="array" ref="I62:I65">CalcH!$G$22:$G$25</f>
        <v>1</v>
      </c>
      <c r="J62" s="747" t="str">
        <f t="array" ref="J62:M65">CalcH!$H$22:$K$25</f>
        <v/>
      </c>
      <c r="K62" s="355" t="str">
        <v>2 - 1</v>
      </c>
      <c r="L62" s="355" t="str">
        <v>3 - 0</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3</v>
      </c>
      <c r="G63" s="737">
        <v>5</v>
      </c>
      <c r="H63" s="739" t="str">
        <f>Language!$E$197</f>
        <v xml:space="preserve"> - </v>
      </c>
      <c r="I63" s="751">
        <v>2</v>
      </c>
      <c r="J63" s="748" t="str">
        <v>1 - 2</v>
      </c>
      <c r="K63" s="733" t="str">
        <v/>
      </c>
      <c r="L63" s="198" t="str">
        <v>2 - 0</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v>
      </c>
      <c r="D64" s="757" t="str">
        <v>Saudi Arabia</v>
      </c>
      <c r="E64" s="198">
        <v>1</v>
      </c>
      <c r="F64" s="198">
        <f t="shared" si="31"/>
        <v>-5</v>
      </c>
      <c r="G64" s="737">
        <v>1</v>
      </c>
      <c r="H64" s="739" t="str">
        <f>Language!$E$197</f>
        <v xml:space="preserve"> - </v>
      </c>
      <c r="I64" s="751">
        <v>6</v>
      </c>
      <c r="J64" s="748" t="str">
        <v>0 - 3</v>
      </c>
      <c r="K64" s="198" t="str">
        <v>0 - 2</v>
      </c>
      <c r="L64" s="733" t="str">
        <v/>
      </c>
      <c r="M64" s="734" t="str">
        <v>1 - 1</v>
      </c>
      <c r="O64" s="757" t="str">
        <v>Saudi Arabia</v>
      </c>
      <c r="P64" s="198">
        <v>1</v>
      </c>
      <c r="Q64" s="198">
        <v>0</v>
      </c>
      <c r="R64" s="737">
        <v>1</v>
      </c>
      <c r="S64" s="739" t="str">
        <f>Language!$E$197</f>
        <v xml:space="preserve"> - </v>
      </c>
      <c r="T64" s="751">
        <f t="shared" si="28"/>
        <v>1</v>
      </c>
      <c r="U64" s="748" t="str">
        <v/>
      </c>
      <c r="V64" s="198" t="str">
        <v/>
      </c>
      <c r="W64" s="733" t="str">
        <v/>
      </c>
      <c r="X64" s="734" t="str">
        <v>1 - 1</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v>
      </c>
      <c r="D65" s="758" t="str">
        <v>Cape Verde</v>
      </c>
      <c r="E65" s="735">
        <v>1</v>
      </c>
      <c r="F65" s="735">
        <f t="shared" si="31"/>
        <v>-5</v>
      </c>
      <c r="G65" s="738">
        <v>1</v>
      </c>
      <c r="H65" s="740" t="str">
        <f>Language!$E$197</f>
        <v xml:space="preserve"> - </v>
      </c>
      <c r="I65" s="752">
        <v>6</v>
      </c>
      <c r="J65" s="749" t="str">
        <v>0 - 3</v>
      </c>
      <c r="K65" s="735" t="str">
        <v>0 - 2</v>
      </c>
      <c r="L65" s="735" t="str">
        <v>1 - 1</v>
      </c>
      <c r="M65" s="736" t="str">
        <v/>
      </c>
      <c r="O65" s="758" t="str">
        <v>Cape Verde</v>
      </c>
      <c r="P65" s="735">
        <v>1</v>
      </c>
      <c r="Q65" s="735">
        <v>0</v>
      </c>
      <c r="R65" s="738">
        <v>1</v>
      </c>
      <c r="S65" s="740" t="str">
        <f>Language!$E$197</f>
        <v xml:space="preserve"> - </v>
      </c>
      <c r="T65" s="752">
        <f t="shared" si="28"/>
        <v>1</v>
      </c>
      <c r="U65" s="749" t="str">
        <v/>
      </c>
      <c r="V65" s="735" t="str">
        <v/>
      </c>
      <c r="W65" s="735" t="str">
        <v>1 - 1</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8</v>
      </c>
      <c r="G70" s="741">
        <f t="array" ref="G70:G73">CalcI!$F$22:$F$25</f>
        <v>9</v>
      </c>
      <c r="H70" s="753" t="str">
        <f>Language!$E$197</f>
        <v xml:space="preserve"> - </v>
      </c>
      <c r="I70" s="750">
        <f t="array" ref="I70:I73">CalcI!$G$22:$G$25</f>
        <v>1</v>
      </c>
      <c r="J70" s="747" t="str">
        <f t="array" ref="J70:M73">CalcI!$H$22:$K$25</f>
        <v/>
      </c>
      <c r="K70" s="355" t="str">
        <v>2 - 0</v>
      </c>
      <c r="L70" s="355" t="str">
        <v>3 - 1</v>
      </c>
      <c r="M70" s="742" t="str">
        <v>4 - 0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6</v>
      </c>
      <c r="F71" s="198">
        <f t="shared" ref="F71:F73" si="35">G71-I71</f>
        <v>0</v>
      </c>
      <c r="G71" s="737">
        <v>4</v>
      </c>
      <c r="H71" s="739" t="str">
        <f>Language!$E$197</f>
        <v xml:space="preserve"> - </v>
      </c>
      <c r="I71" s="751">
        <v>4</v>
      </c>
      <c r="J71" s="748" t="str">
        <v>0 - 2</v>
      </c>
      <c r="K71" s="733" t="str">
        <v/>
      </c>
      <c r="L71" s="198" t="str">
        <v>2 - 1</v>
      </c>
      <c r="M71" s="734" t="str">
        <v>2 - 1</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Norway</v>
      </c>
      <c r="E72" s="198">
        <v>3</v>
      </c>
      <c r="F72" s="198">
        <f t="shared" si="35"/>
        <v>-1</v>
      </c>
      <c r="G72" s="737">
        <v>4</v>
      </c>
      <c r="H72" s="739" t="str">
        <f>Language!$E$197</f>
        <v xml:space="preserve"> - </v>
      </c>
      <c r="I72" s="751">
        <v>5</v>
      </c>
      <c r="J72" s="748" t="str">
        <v>1 - 3</v>
      </c>
      <c r="K72" s="198" t="str">
        <v>1 - 2</v>
      </c>
      <c r="L72" s="733" t="str">
        <v/>
      </c>
      <c r="M72" s="734" t="str">
        <v>2 - 0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5.75" thickBot="1">
      <c r="B73" s="761" t="str">
        <v/>
      </c>
      <c r="D73" s="758" t="str">
        <v>Iraq</v>
      </c>
      <c r="E73" s="735">
        <v>0</v>
      </c>
      <c r="F73" s="735">
        <f t="shared" si="35"/>
        <v>-7</v>
      </c>
      <c r="G73" s="738">
        <v>1</v>
      </c>
      <c r="H73" s="740" t="str">
        <f>Language!$E$197</f>
        <v xml:space="preserve"> - </v>
      </c>
      <c r="I73" s="752">
        <v>8</v>
      </c>
      <c r="J73" s="749" t="str">
        <v>0 - 4</v>
      </c>
      <c r="K73" s="735" t="str">
        <v>1 - 2</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Austria</v>
      </c>
      <c r="W77" s="744" t="str">
        <v>Algeria</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8</v>
      </c>
      <c r="H78" s="753" t="str">
        <f>Language!$E$197</f>
        <v xml:space="preserve"> - </v>
      </c>
      <c r="I78" s="750">
        <f t="array" ref="I78:I81">CalcJ!$G$22:$G$25</f>
        <v>2</v>
      </c>
      <c r="J78" s="747" t="str">
        <f t="array" ref="J78:M81">CalcJ!$H$22:$K$25</f>
        <v/>
      </c>
      <c r="K78" s="355" t="str">
        <v>2 - 1</v>
      </c>
      <c r="L78" s="355" t="str">
        <v>2 - 0</v>
      </c>
      <c r="M78" s="742" t="str">
        <v>4 - 1</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4</v>
      </c>
      <c r="F79" s="198">
        <f t="shared" ref="F79:F81" si="39">G79-I79</f>
        <v>1</v>
      </c>
      <c r="G79" s="737">
        <v>4</v>
      </c>
      <c r="H79" s="739" t="str">
        <f>Language!$E$197</f>
        <v xml:space="preserve"> - </v>
      </c>
      <c r="I79" s="751">
        <v>3</v>
      </c>
      <c r="J79" s="748" t="str">
        <v>1 - 2</v>
      </c>
      <c r="K79" s="733" t="str">
        <v/>
      </c>
      <c r="L79" s="198" t="str">
        <v>1 - 1</v>
      </c>
      <c r="M79" s="734" t="str">
        <v>2 - 0</v>
      </c>
      <c r="O79" s="757" t="str">
        <v>Austria</v>
      </c>
      <c r="P79" s="198">
        <v>1</v>
      </c>
      <c r="Q79" s="198">
        <v>0</v>
      </c>
      <c r="R79" s="737">
        <v>1</v>
      </c>
      <c r="S79" s="739" t="str">
        <f>Language!$E$197</f>
        <v xml:space="preserve"> - </v>
      </c>
      <c r="T79" s="751">
        <f t="shared" si="36"/>
        <v>1</v>
      </c>
      <c r="U79" s="748" t="str">
        <v/>
      </c>
      <c r="V79" s="733" t="str">
        <v/>
      </c>
      <c r="W79" s="198" t="str">
        <v>1 - 1</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4</v>
      </c>
      <c r="F80" s="198">
        <f t="shared" si="39"/>
        <v>-1</v>
      </c>
      <c r="G80" s="737">
        <v>2</v>
      </c>
      <c r="H80" s="739" t="str">
        <f>Language!$E$197</f>
        <v xml:space="preserve"> - </v>
      </c>
      <c r="I80" s="751">
        <v>3</v>
      </c>
      <c r="J80" s="748" t="str">
        <v>0 - 2</v>
      </c>
      <c r="K80" s="198" t="str">
        <v>1 - 1</v>
      </c>
      <c r="L80" s="733" t="str">
        <v/>
      </c>
      <c r="M80" s="734" t="str">
        <v>1 - 0</v>
      </c>
      <c r="O80" s="757" t="str">
        <v>Algeria</v>
      </c>
      <c r="P80" s="198">
        <v>1</v>
      </c>
      <c r="Q80" s="198">
        <v>0</v>
      </c>
      <c r="R80" s="737">
        <v>1</v>
      </c>
      <c r="S80" s="739" t="str">
        <f>Language!$E$197</f>
        <v xml:space="preserve"> - </v>
      </c>
      <c r="T80" s="751">
        <f t="shared" si="36"/>
        <v>1</v>
      </c>
      <c r="U80" s="748" t="str">
        <v/>
      </c>
      <c r="V80" s="198" t="str">
        <v>1 - 1</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75" thickBot="1">
      <c r="B81" s="761" t="str">
        <v/>
      </c>
      <c r="D81" s="758" t="str">
        <v>Jordan</v>
      </c>
      <c r="E81" s="735">
        <v>0</v>
      </c>
      <c r="F81" s="735">
        <f t="shared" si="39"/>
        <v>-6</v>
      </c>
      <c r="G81" s="738">
        <v>1</v>
      </c>
      <c r="H81" s="740" t="str">
        <f>Language!$E$197</f>
        <v xml:space="preserve"> - </v>
      </c>
      <c r="I81" s="752">
        <v>7</v>
      </c>
      <c r="J81" s="749" t="str">
        <v>1 - 4</v>
      </c>
      <c r="K81" s="735" t="str">
        <v>0 - 2</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6</v>
      </c>
      <c r="G86" s="741">
        <f t="array" ref="G86:G89">CalcK!$F$22:$F$25</f>
        <v>8</v>
      </c>
      <c r="H86" s="753" t="str">
        <f>Language!$E$197</f>
        <v xml:space="preserve"> - </v>
      </c>
      <c r="I86" s="750">
        <f t="array" ref="I86:I89">CalcK!$G$22:$G$25</f>
        <v>2</v>
      </c>
      <c r="J86" s="747" t="str">
        <f t="array" ref="J86:M89">CalcK!$H$22:$K$25</f>
        <v/>
      </c>
      <c r="K86" s="355" t="str">
        <v>3 - 2</v>
      </c>
      <c r="L86" s="355" t="str">
        <v>2 - 0</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6</v>
      </c>
      <c r="H87" s="739" t="str">
        <f>Language!$E$197</f>
        <v xml:space="preserve"> - </v>
      </c>
      <c r="I87" s="751">
        <v>5</v>
      </c>
      <c r="J87" s="748" t="str">
        <v>2 - 3</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3</v>
      </c>
      <c r="F88" s="198">
        <f t="shared" si="43"/>
        <v>-2</v>
      </c>
      <c r="G88" s="737">
        <v>2</v>
      </c>
      <c r="H88" s="739" t="str">
        <f>Language!$E$197</f>
        <v xml:space="preserve"> - </v>
      </c>
      <c r="I88" s="751">
        <v>4</v>
      </c>
      <c r="J88" s="748" t="str">
        <v>0 - 2</v>
      </c>
      <c r="K88" s="198" t="str">
        <v>1 - 2</v>
      </c>
      <c r="L88" s="733" t="str">
        <v/>
      </c>
      <c r="M88" s="734" t="str">
        <v>1 - 0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75" thickBot="1">
      <c r="B89" s="761" t="str">
        <v/>
      </c>
      <c r="D89" s="758" t="str">
        <v>Uzbekistan</v>
      </c>
      <c r="E89" s="735">
        <v>0</v>
      </c>
      <c r="F89" s="735">
        <f t="shared" si="43"/>
        <v>-5</v>
      </c>
      <c r="G89" s="738">
        <v>1</v>
      </c>
      <c r="H89" s="740" t="str">
        <f>Language!$E$197</f>
        <v xml:space="preserve"> - </v>
      </c>
      <c r="I89" s="752">
        <v>6</v>
      </c>
      <c r="J89" s="749" t="str">
        <v>0 - 3</v>
      </c>
      <c r="K89" s="735" t="str">
        <v>1 - 2</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England</v>
      </c>
      <c r="V93" s="744" t="str">
        <v>Croatia</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7</v>
      </c>
      <c r="F94" s="355">
        <f>G94-I94</f>
        <v>5</v>
      </c>
      <c r="G94" s="741">
        <f t="array" ref="G94:G97">CalcL!$F$22:$F$25</f>
        <v>7</v>
      </c>
      <c r="H94" s="753" t="str">
        <f>Language!$E$197</f>
        <v xml:space="preserve"> - </v>
      </c>
      <c r="I94" s="750">
        <f t="array" ref="I94:I97">CalcL!$G$22:$G$25</f>
        <v>2</v>
      </c>
      <c r="J94" s="747" t="str">
        <f t="array" ref="J94:M97">CalcL!$H$22:$K$25</f>
        <v/>
      </c>
      <c r="K94" s="355" t="str">
        <v>1 - 1</v>
      </c>
      <c r="L94" s="355" t="str">
        <v>3 - 1</v>
      </c>
      <c r="M94" s="742" t="str">
        <v>3 - 0</v>
      </c>
      <c r="O94" s="756" t="str">
        <f t="array" ref="O94:O97">CalcL!$AZ$14:$AZ$17</f>
        <v>England</v>
      </c>
      <c r="P94" s="355">
        <f t="array" ref="P94:P97">CalcL!$BA$14:$BA$17</f>
        <v>1</v>
      </c>
      <c r="Q94" s="355">
        <f t="array" ref="Q94:Q97">CalcL!$BB$14:$BB$17</f>
        <v>0</v>
      </c>
      <c r="R94" s="741">
        <f t="array" ref="R94:R97">CalcL!$BC$14:$BC$17</f>
        <v>1</v>
      </c>
      <c r="S94" s="753" t="str">
        <f>Language!$E$197</f>
        <v xml:space="preserve"> - </v>
      </c>
      <c r="T94" s="750">
        <f t="shared" ref="T94:T97" si="44">IF(O94="","",R94-Q94)</f>
        <v>1</v>
      </c>
      <c r="U94" s="747" t="str">
        <f t="array" ref="U94:X97">CalcL!$BE$14:$BH$17</f>
        <v/>
      </c>
      <c r="V94" s="355" t="str">
        <v>1 - 1</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7</v>
      </c>
      <c r="F95" s="198">
        <f t="shared" ref="F95:F97" si="47">G95-I95</f>
        <v>3</v>
      </c>
      <c r="G95" s="737">
        <v>5</v>
      </c>
      <c r="H95" s="739" t="str">
        <f>Language!$E$197</f>
        <v xml:space="preserve"> - </v>
      </c>
      <c r="I95" s="751">
        <v>2</v>
      </c>
      <c r="J95" s="748" t="str">
        <v>1 - 1</v>
      </c>
      <c r="K95" s="733" t="str">
        <v/>
      </c>
      <c r="L95" s="198" t="str">
        <v>2 - 0</v>
      </c>
      <c r="M95" s="734" t="str">
        <v>2 - 1</v>
      </c>
      <c r="O95" s="757" t="str">
        <v>Croatia</v>
      </c>
      <c r="P95" s="198">
        <v>1</v>
      </c>
      <c r="Q95" s="198">
        <v>0</v>
      </c>
      <c r="R95" s="737">
        <v>1</v>
      </c>
      <c r="S95" s="739" t="str">
        <f>Language!$E$197</f>
        <v xml:space="preserve"> - </v>
      </c>
      <c r="T95" s="751">
        <f t="shared" si="44"/>
        <v>1</v>
      </c>
      <c r="U95" s="748" t="str">
        <v>1 - 1</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-3</v>
      </c>
      <c r="G96" s="737">
        <v>3</v>
      </c>
      <c r="H96" s="739" t="str">
        <f>Language!$E$197</f>
        <v xml:space="preserve"> - </v>
      </c>
      <c r="I96" s="751">
        <v>6</v>
      </c>
      <c r="J96" s="748" t="str">
        <v>1 - 3</v>
      </c>
      <c r="K96" s="198" t="str">
        <v>0 - 2</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-5</v>
      </c>
      <c r="G97" s="738">
        <v>2</v>
      </c>
      <c r="H97" s="740" t="str">
        <f>Language!$E$197</f>
        <v xml:space="preserve"> - </v>
      </c>
      <c r="I97" s="752">
        <v>7</v>
      </c>
      <c r="J97" s="749" t="str">
        <v>0 - 3</v>
      </c>
      <c r="K97" s="735" t="str">
        <v>1 - 2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0</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2</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0</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4</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27</v>
      </c>
      <c r="E90" s="197" t="str">
        <f>'World Cup'!$C$50</f>
        <v>Australia</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30</v>
      </c>
      <c r="E92" s="197" t="str">
        <f>'World Cup'!$I$50</f>
        <v>Canada</v>
      </c>
      <c r="F92" s="199">
        <f>IF(AND('World Cup'!$H$51&lt;&gt;"",'World Cup'!$I$51&lt;&gt;""),'World Cup'!$H$51+IF(AND('World Cup'!$H$53&lt;&gt;"",'World Cup'!$I$53&lt;&gt;"",'World Cup'!$H$51='World Cup'!$I$51),'World Cup'!$H$53,0),"")</f>
        <v>3</v>
      </c>
      <c r="G92" s="200">
        <f>IF(AND('World Cup'!$H$51&lt;&gt;"",'World Cup'!$I$51&lt;&gt;""),'World Cup'!$I$51+IF(AND('World Cup'!$H$53&lt;&gt;"",'World Cup'!$I$53&lt;&gt;"",'World Cup'!$H$51='World Cup'!$I$51),'World Cup'!$I$53,0),"")</f>
        <v>4</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18</v>
      </c>
      <c r="C93" s="197" t="str">
        <f>'World Cup'!$K$50</f>
        <v>Japan</v>
      </c>
      <c r="D93" s="198">
        <f>IF(E93="","",INDEX(Groups!$C$7:$C$65,MATCH(E93,Groups!$D$7:$D$65,0)))</f>
        <v>8</v>
      </c>
      <c r="E93" s="197" t="str">
        <f>'World Cup'!$L$50</f>
        <v>Morocco</v>
      </c>
      <c r="F93" s="199">
        <f>IF(AND('World Cup'!$K$51&lt;&gt;"",'World Cup'!$L$51&lt;&gt;""),'World Cup'!$K$51+IF(AND('World Cup'!$K$53&lt;&gt;"",'World Cup'!$L$53&lt;&gt;"",'World Cup'!$K$51='World Cup'!$L$51),'World Cup'!$K$53,0),"")</f>
        <v>1</v>
      </c>
      <c r="G93" s="200">
        <f>IF(AND('World Cup'!$K$51&lt;&gt;"",'World Cup'!$L$51&lt;&gt;""),'World Cup'!$L$51+IF(AND('World Cup'!$K$53&lt;&gt;"",'World Cup'!$L$53&lt;&gt;"",'World Cup'!$K$51='World Cup'!$L$51),'World Cup'!$L$53,0),"")</f>
        <v>2</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3</v>
      </c>
      <c r="G94" s="200">
        <f>IF(AND('World Cup'!$N$51&lt;&gt;"",'World Cup'!$O$51&lt;&gt;""),'World Cup'!$O$51+IF(AND('World Cup'!$N$53&lt;&gt;"",'World Cup'!$O$53&lt;&gt;"",'World Cup'!$N$51='World Cup'!$O$51),'World Cup'!$O$53,0),"")</f>
        <v>4</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55</v>
      </c>
      <c r="E96" s="197" t="str">
        <f>'World Cup'!$U$50</f>
        <v>Qatar</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41</v>
      </c>
      <c r="E97" s="197" t="str">
        <f>'World Cup'!$X$50</f>
        <v>Czech Rep.</v>
      </c>
      <c r="F97" s="199">
        <f>IF(AND('World Cup'!$W$51&lt;&gt;"",'World Cup'!$X$51&lt;&gt;""),'World Cup'!$W$51+IF(AND('World Cup'!$W$53&lt;&gt;"",'World Cup'!$X$53&lt;&gt;"",'World Cup'!$W$51='World Cup'!$X$51),'World Cup'!$W$53,0),"")</f>
        <v>3</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Cup'!$AF$51+IF(AND('World Cup'!$AF$53&lt;&gt;"",'World Cup'!$AG$53&lt;&gt;"",'World Cup'!$AF$51='World Cup'!$AG$51),'World Cup'!$AF$53,0),"")</f>
        <v>3</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28</v>
      </c>
      <c r="E101" s="197" t="str">
        <f>'World Cup'!$AJ$50</f>
        <v>Algeria</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3</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Cup'!$AR$51+IF(AND('World Cup'!$AR$53&lt;&gt;"",'World Cup'!$AS$53&lt;&gt;"",'World Cup'!$AR$51='World Cup'!$AS$51),'World Cup'!$AR$53,0),"")</f>
        <v>3</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31</v>
      </c>
      <c r="E105" s="197" t="str">
        <f>'World Cup'!$AV$50</f>
        <v>Norway</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8</v>
      </c>
      <c r="E108" s="197" t="str">
        <f>'World Cup'!$F$60</f>
        <v>Morocco</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3</v>
      </c>
      <c r="G110" s="200">
        <f>IF(AND('World Cup'!$K$61&lt;&gt;"",'World Cup'!$L$61&lt;&gt;""),'World Cup'!$L$61+IF(AND('World Cup'!$K$63&lt;&gt;"",'World Cup'!$L$63&lt;&gt;"",'World Cup'!$K$61='World Cup'!$L$61),'World Cup'!$L$63,0),"")</f>
        <v>4</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8</v>
      </c>
      <c r="E116" s="197" t="str">
        <f>'World Cup'!$E$70</f>
        <v>Morocco</v>
      </c>
      <c r="F116" s="199">
        <f>IF(AND('World Cup'!$C$71&lt;&gt;"",'World Cup'!$E$71&lt;&gt;""),'World Cup'!$C$71+IF(AND('World Cup'!$C$73&lt;&gt;"",'World Cup'!$E$73&lt;&gt;"",'World Cup'!$C$71='World Cup'!$E$71),'World Cup'!$C$73,0),"")</f>
        <v>3</v>
      </c>
      <c r="G116" s="200">
        <f>IF(AND('World Cup'!$C$71&lt;&gt;"",'World Cup'!$E$71&lt;&gt;""),'World Cup'!$E$71+IF(AND('World Cup'!$C$73&lt;&gt;"",'World Cup'!$E$73&lt;&gt;"",'World Cup'!$C$71='World Cup'!$E$71),'World Cup'!$E$73,0),"")</f>
        <v>2</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3</v>
      </c>
      <c r="G117" s="200">
        <f>IF(AND('World Cup'!$I$71&lt;&gt;"",'World Cup'!$K$71&lt;&gt;""),'World Cup'!$K$71+IF(AND('World Cup'!$I$73&lt;&gt;"",'World Cup'!$K$73&lt;&gt;"",'World Cup'!$I$71='World Cup'!$K$71),'World Cup'!$K$73,0),"")</f>
        <v>2</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6</v>
      </c>
      <c r="G119" s="200">
        <f>IF(AND('World Cup'!$U$71&lt;&gt;"",'World Cup'!$W$71&lt;&gt;""),'World Cup'!$W$71+IF(AND('World Cup'!$U$73&lt;&gt;"",'World Cup'!$W$73&lt;&gt;"",'World Cup'!$U$71='World Cup'!$W$71),'World Cup'!$W$73,0),"")</f>
        <v>7</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6</v>
      </c>
      <c r="G121" s="200">
        <f>IF(AND('World Cup'!$F$81&lt;&gt;"",'World Cup'!$H$81&lt;&gt;""),'World Cup'!$H$81+IF(AND('World Cup'!$F$83&lt;&gt;"",'World Cup'!$H$83&lt;&gt;"",'World Cup'!$F$81='World Cup'!$H$81),'World Cup'!$H$83,0),"")</f>
        <v>5</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3</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1</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5"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0</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2</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0</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4</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4</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27</v>
      </c>
      <c r="E90" s="197" t="str">
        <f>'World Cup'!$C$50</f>
        <v>Australia</v>
      </c>
      <c r="F90" s="199">
        <f>IF(AND('World Cup'!$B$51&lt;&gt;"",'World Cup'!$C$51&lt;&gt;""),'World Cup'!$B$51,"")</f>
        <v>2</v>
      </c>
      <c r="G90" s="200">
        <f>IF(AND('World Cup'!$B$51&lt;&gt;"",'World Cup'!$C$51&lt;&gt;""),'World Cup'!$C$51,"")</f>
        <v>1</v>
      </c>
      <c r="I90" s="196">
        <f>$B90</f>
        <v>10</v>
      </c>
      <c r="J90" s="197" t="str">
        <f>$C90</f>
        <v>Germany</v>
      </c>
      <c r="K90" s="198">
        <f>$D90</f>
        <v>27</v>
      </c>
      <c r="L90" s="197" t="str">
        <f>$E90</f>
        <v>Australia</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27</v>
      </c>
      <c r="Y90" s="197" t="str">
        <f>$E90</f>
        <v>Australia</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27</v>
      </c>
      <c r="AL90" s="197" t="str">
        <f>$E90</f>
        <v>Australia</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27</v>
      </c>
      <c r="AY90" s="197" t="str">
        <f>$E90</f>
        <v>Australia</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27</v>
      </c>
      <c r="BL90" s="197" t="str">
        <f>$E90</f>
        <v>Australia</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27</v>
      </c>
      <c r="BY90" s="197" t="str">
        <f>$E90</f>
        <v>Australia</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27</v>
      </c>
      <c r="CL90" s="197" t="str">
        <f>$E90</f>
        <v>Australia</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27</v>
      </c>
      <c r="CY90" s="197" t="str">
        <f>$E90</f>
        <v>Australia</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27</v>
      </c>
      <c r="DL90" s="197" t="str">
        <f>$E90</f>
        <v>Australia</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27</v>
      </c>
      <c r="DY90" s="197" t="str">
        <f>$E90</f>
        <v>Australia</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27</v>
      </c>
      <c r="EL90" s="197" t="str">
        <f>$E90</f>
        <v>Australia</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27</v>
      </c>
      <c r="EY90" s="197" t="str">
        <f>$E90</f>
        <v>Australia</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27</v>
      </c>
      <c r="FL90" s="197" t="str">
        <f>$E90</f>
        <v>Australia</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27</v>
      </c>
      <c r="FY90" s="197" t="str">
        <f>$E90</f>
        <v>Australia</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27</v>
      </c>
      <c r="GL90" s="197" t="str">
        <f>$E90</f>
        <v>Australia</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27</v>
      </c>
      <c r="GY90" s="197" t="str">
        <f>$E90</f>
        <v>Australia</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27</v>
      </c>
      <c r="HL90" s="197" t="str">
        <f>$E90</f>
        <v>Australia</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27</v>
      </c>
      <c r="HY90" s="197" t="str">
        <f>$E90</f>
        <v>Australia</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27</v>
      </c>
      <c r="IL90" s="197" t="str">
        <f>$E90</f>
        <v>Australia</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27</v>
      </c>
      <c r="IY90" s="197" t="str">
        <f>$E90</f>
        <v>Australia</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27</v>
      </c>
      <c r="JL90" s="197" t="str">
        <f>$E90</f>
        <v>Australia</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27</v>
      </c>
      <c r="JY90" s="197" t="str">
        <f>$E90</f>
        <v>Australia</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27</v>
      </c>
      <c r="KL90" s="197" t="str">
        <f>$E90</f>
        <v>Australia</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27</v>
      </c>
      <c r="KY90" s="197" t="str">
        <f>$E90</f>
        <v>Australia</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27</v>
      </c>
      <c r="LL90" s="197" t="str">
        <f>$E90</f>
        <v>Australia</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27</v>
      </c>
      <c r="LY90" s="197" t="str">
        <f>$E90</f>
        <v>Australia</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3</v>
      </c>
      <c r="G91" s="200">
        <f>IF(AND('World Cup'!$E$51&lt;&gt;"",'World Cup'!$F$51&lt;&gt;""),'World Cup'!$F$51,"")</f>
        <v>1</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30</v>
      </c>
      <c r="E92" s="197" t="str">
        <f>'World Cup'!$I$50</f>
        <v>Canada</v>
      </c>
      <c r="F92" s="199">
        <f>IF(AND('World Cup'!$H$51&lt;&gt;"",'World Cup'!$I$51&lt;&gt;""),'World Cup'!$H$51,"")</f>
        <v>2</v>
      </c>
      <c r="G92" s="200">
        <f>IF(AND('World Cup'!$H$51&lt;&gt;"",'World Cup'!$I$51&lt;&gt;""),'World Cup'!$I$51,"")</f>
        <v>2</v>
      </c>
      <c r="I92" s="196">
        <f t="shared" si="1482"/>
        <v>25</v>
      </c>
      <c r="J92" s="197" t="str">
        <f t="shared" si="1483"/>
        <v>Rep. of Korea</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18</v>
      </c>
      <c r="C93" s="197" t="str">
        <f>'World Cup'!$K$50</f>
        <v>Japan</v>
      </c>
      <c r="D93" s="198">
        <f>IF(E93="","",INDEX(Groups!$C$7:$C$65,MATCH(E93,Groups!$D$7:$D$65,0)))</f>
        <v>8</v>
      </c>
      <c r="E93" s="197" t="str">
        <f>'World Cup'!$L$50</f>
        <v>Morocco</v>
      </c>
      <c r="F93" s="199">
        <f>IF(AND('World Cup'!$K$51&lt;&gt;"",'World Cup'!$L$51&lt;&gt;""),'World Cup'!$K$51,"")</f>
        <v>1</v>
      </c>
      <c r="G93" s="200">
        <f>IF(AND('World Cup'!$K$51&lt;&gt;"",'World Cup'!$L$51&lt;&gt;""),'World Cup'!$L$51,"")</f>
        <v>2</v>
      </c>
      <c r="I93" s="196">
        <f t="shared" si="1482"/>
        <v>18</v>
      </c>
      <c r="J93" s="197" t="str">
        <f t="shared" si="1483"/>
        <v>Japan</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18</v>
      </c>
      <c r="W93" s="197" t="str">
        <f t="shared" si="1488"/>
        <v>Japan</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18</v>
      </c>
      <c r="AJ93" s="197" t="str">
        <f t="shared" si="1493"/>
        <v>Japan</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18</v>
      </c>
      <c r="AW93" s="197" t="str">
        <f t="shared" si="1498"/>
        <v>Japan</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18</v>
      </c>
      <c r="BJ93" s="197" t="str">
        <f t="shared" si="1503"/>
        <v>Japan</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18</v>
      </c>
      <c r="BW93" s="197" t="str">
        <f t="shared" si="1508"/>
        <v>Japan</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18</v>
      </c>
      <c r="CJ93" s="197" t="str">
        <f t="shared" si="1513"/>
        <v>Japan</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18</v>
      </c>
      <c r="CW93" s="197" t="str">
        <f t="shared" si="1518"/>
        <v>Japan</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18</v>
      </c>
      <c r="DJ93" s="197" t="str">
        <f t="shared" si="1523"/>
        <v>Japan</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18</v>
      </c>
      <c r="DW93" s="197" t="str">
        <f t="shared" si="1528"/>
        <v>Japan</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18</v>
      </c>
      <c r="EJ93" s="197" t="str">
        <f t="shared" si="1533"/>
        <v>Japan</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18</v>
      </c>
      <c r="EW93" s="197" t="str">
        <f t="shared" si="1538"/>
        <v>Japan</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18</v>
      </c>
      <c r="FJ93" s="197" t="str">
        <f t="shared" si="1543"/>
        <v>Japan</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18</v>
      </c>
      <c r="FW93" s="197" t="str">
        <f t="shared" si="1548"/>
        <v>Japan</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18</v>
      </c>
      <c r="GJ93" s="197" t="str">
        <f t="shared" si="1553"/>
        <v>Japan</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18</v>
      </c>
      <c r="GW93" s="197" t="str">
        <f t="shared" si="1558"/>
        <v>Japan</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18</v>
      </c>
      <c r="HJ93" s="197" t="str">
        <f t="shared" si="1563"/>
        <v>Japan</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18</v>
      </c>
      <c r="HW93" s="197" t="str">
        <f t="shared" si="1568"/>
        <v>Japan</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18</v>
      </c>
      <c r="IJ93" s="197" t="str">
        <f t="shared" si="1573"/>
        <v>Japan</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18</v>
      </c>
      <c r="IW93" s="197" t="str">
        <f t="shared" si="1578"/>
        <v>Japan</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18</v>
      </c>
      <c r="JJ93" s="197" t="str">
        <f t="shared" si="1583"/>
        <v>Japan</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18</v>
      </c>
      <c r="JW93" s="197" t="str">
        <f t="shared" si="1588"/>
        <v>Japan</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18</v>
      </c>
      <c r="KJ93" s="197" t="str">
        <f t="shared" si="1593"/>
        <v>Japan</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18</v>
      </c>
      <c r="KW93" s="197" t="str">
        <f t="shared" si="1598"/>
        <v>Japan</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18</v>
      </c>
      <c r="LJ93" s="197" t="str">
        <f t="shared" si="1603"/>
        <v>Japan</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18</v>
      </c>
      <c r="LW93" s="197" t="str">
        <f t="shared" si="1608"/>
        <v>Japan</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2</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55</v>
      </c>
      <c r="E96" s="197" t="str">
        <f>'World Cup'!$U$50</f>
        <v>Qatar</v>
      </c>
      <c r="F96" s="199">
        <f>IF(AND('World Cup'!$T$51&lt;&gt;"",'World Cup'!$U$51&lt;&gt;""),'World Cup'!$T$51,"")</f>
        <v>2</v>
      </c>
      <c r="G96" s="200">
        <f>IF(AND('World Cup'!$T$51&lt;&gt;"",'World Cup'!$U$51&lt;&gt;""),'World Cup'!$U$51,"")</f>
        <v>0</v>
      </c>
      <c r="I96" s="196">
        <f t="shared" si="1482"/>
        <v>16</v>
      </c>
      <c r="J96" s="197" t="str">
        <f t="shared" si="1483"/>
        <v>USA</v>
      </c>
      <c r="K96" s="198">
        <f t="shared" si="1484"/>
        <v>55</v>
      </c>
      <c r="L96" s="197" t="str">
        <f t="shared" si="1485"/>
        <v>Qatar</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55</v>
      </c>
      <c r="Y96" s="197" t="str">
        <f t="shared" si="1490"/>
        <v>Qatar</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55</v>
      </c>
      <c r="AL96" s="197" t="str">
        <f t="shared" si="1495"/>
        <v>Qatar</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55</v>
      </c>
      <c r="AY96" s="197" t="str">
        <f t="shared" si="1500"/>
        <v>Qatar</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55</v>
      </c>
      <c r="BL96" s="197" t="str">
        <f t="shared" si="1505"/>
        <v>Qatar</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55</v>
      </c>
      <c r="BY96" s="197" t="str">
        <f t="shared" si="1510"/>
        <v>Qatar</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55</v>
      </c>
      <c r="CL96" s="197" t="str">
        <f t="shared" si="1515"/>
        <v>Qatar</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55</v>
      </c>
      <c r="CY96" s="197" t="str">
        <f t="shared" si="1520"/>
        <v>Qatar</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55</v>
      </c>
      <c r="DL96" s="197" t="str">
        <f t="shared" si="1525"/>
        <v>Qatar</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55</v>
      </c>
      <c r="DY96" s="197" t="str">
        <f t="shared" si="1530"/>
        <v>Qatar</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55</v>
      </c>
      <c r="EL96" s="197" t="str">
        <f t="shared" si="1535"/>
        <v>Qatar</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55</v>
      </c>
      <c r="EY96" s="197" t="str">
        <f t="shared" si="1540"/>
        <v>Qatar</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55</v>
      </c>
      <c r="FL96" s="197" t="str">
        <f t="shared" si="1545"/>
        <v>Qatar</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55</v>
      </c>
      <c r="FY96" s="197" t="str">
        <f t="shared" si="1550"/>
        <v>Qatar</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55</v>
      </c>
      <c r="GL96" s="197" t="str">
        <f t="shared" si="1555"/>
        <v>Qatar</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55</v>
      </c>
      <c r="GY96" s="197" t="str">
        <f t="shared" si="1560"/>
        <v>Qatar</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55</v>
      </c>
      <c r="HL96" s="197" t="str">
        <f t="shared" si="1565"/>
        <v>Qatar</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55</v>
      </c>
      <c r="HY96" s="197" t="str">
        <f t="shared" si="1570"/>
        <v>Qatar</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55</v>
      </c>
      <c r="IL96" s="197" t="str">
        <f t="shared" si="1575"/>
        <v>Qatar</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55</v>
      </c>
      <c r="IY96" s="197" t="str">
        <f t="shared" si="1580"/>
        <v>Qatar</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55</v>
      </c>
      <c r="JL96" s="197" t="str">
        <f t="shared" si="1585"/>
        <v>Qatar</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55</v>
      </c>
      <c r="JY96" s="197" t="str">
        <f t="shared" si="1590"/>
        <v>Qatar</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55</v>
      </c>
      <c r="KL96" s="197" t="str">
        <f t="shared" si="1595"/>
        <v>Qatar</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55</v>
      </c>
      <c r="KY96" s="197" t="str">
        <f t="shared" si="1600"/>
        <v>Qatar</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55</v>
      </c>
      <c r="LL96" s="197" t="str">
        <f t="shared" si="1605"/>
        <v>Qatar</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55</v>
      </c>
      <c r="LY96" s="197" t="str">
        <f t="shared" si="1610"/>
        <v>Qatar</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41</v>
      </c>
      <c r="E97" s="197" t="str">
        <f>'World Cup'!$X$50</f>
        <v>Czech Rep.</v>
      </c>
      <c r="F97" s="199">
        <f>IF(AND('World Cup'!$W$51&lt;&gt;"",'World Cup'!$X$51&lt;&gt;""),'World Cup'!$W$51,"")</f>
        <v>3</v>
      </c>
      <c r="G97" s="200">
        <f>IF(AND('World Cup'!$W$51&lt;&gt;"",'World Cup'!$X$51&lt;&gt;""),'World Cup'!$X$51,"")</f>
        <v>1</v>
      </c>
      <c r="I97" s="196">
        <f t="shared" si="1482"/>
        <v>9</v>
      </c>
      <c r="J97" s="197" t="str">
        <f t="shared" si="1483"/>
        <v>Belgium</v>
      </c>
      <c r="K97" s="198">
        <f t="shared" si="1484"/>
        <v>41</v>
      </c>
      <c r="L97" s="197" t="str">
        <f t="shared" si="1485"/>
        <v>Czech Rep.</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41</v>
      </c>
      <c r="Y97" s="197" t="str">
        <f t="shared" si="1490"/>
        <v>Czech Rep.</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41</v>
      </c>
      <c r="AL97" s="197" t="str">
        <f t="shared" si="1495"/>
        <v>Czech Rep.</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41</v>
      </c>
      <c r="AY97" s="197" t="str">
        <f t="shared" si="1500"/>
        <v>Czech Rep.</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41</v>
      </c>
      <c r="BL97" s="197" t="str">
        <f t="shared" si="1505"/>
        <v>Czech Rep.</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41</v>
      </c>
      <c r="BY97" s="197" t="str">
        <f t="shared" si="1510"/>
        <v>Czech Rep.</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41</v>
      </c>
      <c r="CL97" s="197" t="str">
        <f t="shared" si="1515"/>
        <v>Czech Rep.</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41</v>
      </c>
      <c r="CY97" s="197" t="str">
        <f t="shared" si="1520"/>
        <v>Czech Rep.</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41</v>
      </c>
      <c r="DL97" s="197" t="str">
        <f t="shared" si="1525"/>
        <v>Czech Rep.</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41</v>
      </c>
      <c r="DY97" s="197" t="str">
        <f t="shared" si="1530"/>
        <v>Czech Rep.</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41</v>
      </c>
      <c r="EL97" s="197" t="str">
        <f t="shared" si="1535"/>
        <v>Czech Rep.</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41</v>
      </c>
      <c r="EY97" s="197" t="str">
        <f t="shared" si="1540"/>
        <v>Czech Rep.</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41</v>
      </c>
      <c r="FL97" s="197" t="str">
        <f t="shared" si="1545"/>
        <v>Czech Rep.</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41</v>
      </c>
      <c r="FY97" s="197" t="str">
        <f t="shared" si="1550"/>
        <v>Czech Rep.</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41</v>
      </c>
      <c r="GL97" s="197" t="str">
        <f t="shared" si="1555"/>
        <v>Czech Rep.</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41</v>
      </c>
      <c r="GY97" s="197" t="str">
        <f t="shared" si="1560"/>
        <v>Czech Rep.</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41</v>
      </c>
      <c r="HL97" s="197" t="str">
        <f t="shared" si="1565"/>
        <v>Czech Rep.</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41</v>
      </c>
      <c r="HY97" s="197" t="str">
        <f t="shared" si="1570"/>
        <v>Czech Rep.</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41</v>
      </c>
      <c r="IL97" s="197" t="str">
        <f t="shared" si="1575"/>
        <v>Czech Rep.</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41</v>
      </c>
      <c r="IY97" s="197" t="str">
        <f t="shared" si="1580"/>
        <v>Czech Rep.</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41</v>
      </c>
      <c r="JL97" s="197" t="str">
        <f t="shared" si="1585"/>
        <v>Czech Rep.</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41</v>
      </c>
      <c r="JY97" s="197" t="str">
        <f t="shared" si="1590"/>
        <v>Czech Rep.</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41</v>
      </c>
      <c r="KL97" s="197" t="str">
        <f t="shared" si="1595"/>
        <v>Czech Rep.</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41</v>
      </c>
      <c r="KY97" s="197" t="str">
        <f t="shared" si="1600"/>
        <v>Czech Rep.</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41</v>
      </c>
      <c r="LL97" s="197" t="str">
        <f t="shared" si="1605"/>
        <v>Czech Rep.</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41</v>
      </c>
      <c r="LY97" s="197" t="str">
        <f t="shared" si="1610"/>
        <v>Czech Rep.</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f>
        <v>2</v>
      </c>
      <c r="G98" s="200">
        <f>IF(AND('World Cup'!$Z$51&lt;&gt;"",'World Cup'!$AA$51&lt;&gt;""),'World Cup'!$AA$51,"")</f>
        <v>0</v>
      </c>
      <c r="I98" s="196">
        <f t="shared" si="1482"/>
        <v>6</v>
      </c>
      <c r="J98" s="197" t="str">
        <f t="shared" si="1483"/>
        <v>Brazil</v>
      </c>
      <c r="K98" s="198">
        <f t="shared" si="1484"/>
        <v>7</v>
      </c>
      <c r="L98" s="197" t="str">
        <f t="shared" si="1485"/>
        <v>Netherlands</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7</v>
      </c>
      <c r="Y98" s="197" t="str">
        <f t="shared" si="1490"/>
        <v>Netherlands</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7</v>
      </c>
      <c r="AL98" s="197" t="str">
        <f t="shared" si="1495"/>
        <v>Netherlands</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7</v>
      </c>
      <c r="AY98" s="197" t="str">
        <f t="shared" si="1500"/>
        <v>Netherlands</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7</v>
      </c>
      <c r="BL98" s="197" t="str">
        <f t="shared" si="1505"/>
        <v>Netherlands</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7</v>
      </c>
      <c r="BY98" s="197" t="str">
        <f t="shared" si="1510"/>
        <v>Netherlands</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7</v>
      </c>
      <c r="CL98" s="197" t="str">
        <f t="shared" si="1515"/>
        <v>Netherlands</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7</v>
      </c>
      <c r="CY98" s="197" t="str">
        <f t="shared" si="1520"/>
        <v>Netherlands</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7</v>
      </c>
      <c r="DL98" s="197" t="str">
        <f t="shared" si="1525"/>
        <v>Netherlands</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7</v>
      </c>
      <c r="DY98" s="197" t="str">
        <f t="shared" si="1530"/>
        <v>Netherlands</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7</v>
      </c>
      <c r="EL98" s="197" t="str">
        <f t="shared" si="1535"/>
        <v>Netherlands</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7</v>
      </c>
      <c r="EY98" s="197" t="str">
        <f t="shared" si="1540"/>
        <v>Netherlands</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7</v>
      </c>
      <c r="FL98" s="197" t="str">
        <f t="shared" si="1545"/>
        <v>Netherlands</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7</v>
      </c>
      <c r="FY98" s="197" t="str">
        <f t="shared" si="1550"/>
        <v>Netherlands</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7</v>
      </c>
      <c r="GL98" s="197" t="str">
        <f t="shared" si="1555"/>
        <v>Netherlands</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7</v>
      </c>
      <c r="GY98" s="197" t="str">
        <f t="shared" si="1560"/>
        <v>Netherlands</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7</v>
      </c>
      <c r="HL98" s="197" t="str">
        <f t="shared" si="1565"/>
        <v>Netherlands</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7</v>
      </c>
      <c r="HY98" s="197" t="str">
        <f t="shared" si="1570"/>
        <v>Netherlands</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7</v>
      </c>
      <c r="IL98" s="197" t="str">
        <f t="shared" si="1575"/>
        <v>Netherlands</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7</v>
      </c>
      <c r="IY98" s="197" t="str">
        <f t="shared" si="1580"/>
        <v>Netherlands</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7</v>
      </c>
      <c r="JL98" s="197" t="str">
        <f t="shared" si="1585"/>
        <v>Netherlands</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7</v>
      </c>
      <c r="JY98" s="197" t="str">
        <f t="shared" si="1590"/>
        <v>Netherlands</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7</v>
      </c>
      <c r="KL98" s="197" t="str">
        <f t="shared" si="1595"/>
        <v>Netherlands</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7</v>
      </c>
      <c r="KY98" s="197" t="str">
        <f t="shared" si="1600"/>
        <v>Netherlands</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7</v>
      </c>
      <c r="LL98" s="197" t="str">
        <f t="shared" si="1605"/>
        <v>Netherlands</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7</v>
      </c>
      <c r="LY98" s="197" t="str">
        <f t="shared" si="1610"/>
        <v>Netherlands</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f>
        <v>1</v>
      </c>
      <c r="G99" s="200">
        <f>IF(AND('World Cup'!$AC$51&lt;&gt;"",'World Cup'!$AD$51&lt;&gt;""),'World Cup'!$AD$51,"")</f>
        <v>2</v>
      </c>
      <c r="I99" s="196">
        <f t="shared" si="1482"/>
        <v>23</v>
      </c>
      <c r="J99" s="197" t="str">
        <f t="shared" si="1483"/>
        <v>Ecuador</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f>
        <v>3</v>
      </c>
      <c r="G100" s="200">
        <f>IF(AND('World Cup'!$AF$51&lt;&gt;"",'World Cup'!$AG$51&lt;&gt;""),'World Cup'!$AG$51,"")</f>
        <v>1</v>
      </c>
      <c r="I100" s="196">
        <f t="shared" si="1482"/>
        <v>15</v>
      </c>
      <c r="J100" s="197" t="str">
        <f t="shared" si="1483"/>
        <v>Mexico</v>
      </c>
      <c r="K100" s="198">
        <f t="shared" si="1484"/>
        <v>34</v>
      </c>
      <c r="L100" s="197" t="str">
        <f t="shared" si="1485"/>
        <v>Ivory Coast</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34</v>
      </c>
      <c r="Y100" s="197" t="str">
        <f t="shared" si="1490"/>
        <v>Ivory Coast</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34</v>
      </c>
      <c r="AL100" s="197" t="str">
        <f t="shared" si="1495"/>
        <v>Ivory Coast</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34</v>
      </c>
      <c r="AY100" s="197" t="str">
        <f t="shared" si="1500"/>
        <v>Ivory Coast</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34</v>
      </c>
      <c r="BL100" s="197" t="str">
        <f t="shared" si="1505"/>
        <v>Ivory Coast</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34</v>
      </c>
      <c r="BY100" s="197" t="str">
        <f t="shared" si="1510"/>
        <v>Ivory Coast</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34</v>
      </c>
      <c r="CL100" s="197" t="str">
        <f t="shared" si="1515"/>
        <v>Ivory Coast</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34</v>
      </c>
      <c r="CY100" s="197" t="str">
        <f t="shared" si="1520"/>
        <v>Ivory Coast</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34</v>
      </c>
      <c r="DL100" s="197" t="str">
        <f t="shared" si="1525"/>
        <v>Ivory Coast</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34</v>
      </c>
      <c r="DY100" s="197" t="str">
        <f t="shared" si="1530"/>
        <v>Ivory Coast</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34</v>
      </c>
      <c r="EL100" s="197" t="str">
        <f t="shared" si="1535"/>
        <v>Ivory Coast</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34</v>
      </c>
      <c r="EY100" s="197" t="str">
        <f t="shared" si="1540"/>
        <v>Ivory Coast</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34</v>
      </c>
      <c r="FL100" s="197" t="str">
        <f t="shared" si="1545"/>
        <v>Ivory Coast</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34</v>
      </c>
      <c r="FY100" s="197" t="str">
        <f t="shared" si="1550"/>
        <v>Ivory Coast</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34</v>
      </c>
      <c r="GL100" s="197" t="str">
        <f t="shared" si="1555"/>
        <v>Ivory Coast</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34</v>
      </c>
      <c r="GY100" s="197" t="str">
        <f t="shared" si="1560"/>
        <v>Ivory Coast</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34</v>
      </c>
      <c r="HL100" s="197" t="str">
        <f t="shared" si="1565"/>
        <v>Ivory Coast</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34</v>
      </c>
      <c r="HY100" s="197" t="str">
        <f t="shared" si="1570"/>
        <v>Ivory Coast</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34</v>
      </c>
      <c r="IL100" s="197" t="str">
        <f t="shared" si="1575"/>
        <v>Ivory Coast</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34</v>
      </c>
      <c r="IY100" s="197" t="str">
        <f t="shared" si="1580"/>
        <v>Ivory Coast</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34</v>
      </c>
      <c r="JL100" s="197" t="str">
        <f t="shared" si="1585"/>
        <v>Ivory Coast</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34</v>
      </c>
      <c r="JY100" s="197" t="str">
        <f t="shared" si="1590"/>
        <v>Ivory Coast</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34</v>
      </c>
      <c r="KL100" s="197" t="str">
        <f t="shared" si="1595"/>
        <v>Ivory Coast</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34</v>
      </c>
      <c r="KY100" s="197" t="str">
        <f t="shared" si="1600"/>
        <v>Ivory Coast</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34</v>
      </c>
      <c r="LL100" s="197" t="str">
        <f t="shared" si="1605"/>
        <v>Ivory Coast</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34</v>
      </c>
      <c r="LY100" s="197" t="str">
        <f t="shared" si="1610"/>
        <v>Ivory Coast</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28</v>
      </c>
      <c r="E101" s="197" t="str">
        <f>'World Cup'!$AJ$50</f>
        <v>Algeria</v>
      </c>
      <c r="F101" s="199">
        <f>IF(AND('World Cup'!$AI$51&lt;&gt;"",'World Cup'!$AJ$51&lt;&gt;""),'World Cup'!$AI$51,"")</f>
        <v>3</v>
      </c>
      <c r="G101" s="200">
        <f>IF(AND('World Cup'!$AI$51&lt;&gt;"",'World Cup'!$AJ$51&lt;&gt;""),'World Cup'!$AJ$51,"")</f>
        <v>1</v>
      </c>
      <c r="I101" s="196">
        <f t="shared" si="1482"/>
        <v>4</v>
      </c>
      <c r="J101" s="197" t="str">
        <f t="shared" si="1483"/>
        <v>England</v>
      </c>
      <c r="K101" s="198">
        <f t="shared" si="1484"/>
        <v>28</v>
      </c>
      <c r="L101" s="197" t="str">
        <f t="shared" si="1485"/>
        <v>Algeria</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28</v>
      </c>
      <c r="Y101" s="197" t="str">
        <f t="shared" si="1490"/>
        <v>Algeria</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28</v>
      </c>
      <c r="AL101" s="197" t="str">
        <f t="shared" si="1495"/>
        <v>Algeria</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28</v>
      </c>
      <c r="AY101" s="197" t="str">
        <f t="shared" si="1500"/>
        <v>Algeria</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28</v>
      </c>
      <c r="BL101" s="197" t="str">
        <f t="shared" si="1505"/>
        <v>Algeria</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28</v>
      </c>
      <c r="BY101" s="197" t="str">
        <f t="shared" si="1510"/>
        <v>Algeria</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28</v>
      </c>
      <c r="CL101" s="197" t="str">
        <f t="shared" si="1515"/>
        <v>Algeria</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28</v>
      </c>
      <c r="CY101" s="197" t="str">
        <f t="shared" si="1520"/>
        <v>Algeria</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28</v>
      </c>
      <c r="DL101" s="197" t="str">
        <f t="shared" si="1525"/>
        <v>Algeria</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28</v>
      </c>
      <c r="DY101" s="197" t="str">
        <f t="shared" si="1530"/>
        <v>Algeria</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28</v>
      </c>
      <c r="EL101" s="197" t="str">
        <f t="shared" si="1535"/>
        <v>Algeria</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28</v>
      </c>
      <c r="EY101" s="197" t="str">
        <f t="shared" si="1540"/>
        <v>Algeria</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28</v>
      </c>
      <c r="FL101" s="197" t="str">
        <f t="shared" si="1545"/>
        <v>Algeria</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28</v>
      </c>
      <c r="FY101" s="197" t="str">
        <f t="shared" si="1550"/>
        <v>Algeria</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28</v>
      </c>
      <c r="GL101" s="197" t="str">
        <f t="shared" si="1555"/>
        <v>Algeria</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28</v>
      </c>
      <c r="GY101" s="197" t="str">
        <f t="shared" si="1560"/>
        <v>Algeria</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28</v>
      </c>
      <c r="HL101" s="197" t="str">
        <f t="shared" si="1565"/>
        <v>Algeria</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28</v>
      </c>
      <c r="HY101" s="197" t="str">
        <f t="shared" si="1570"/>
        <v>Algeria</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28</v>
      </c>
      <c r="IL101" s="197" t="str">
        <f t="shared" si="1575"/>
        <v>Algeria</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28</v>
      </c>
      <c r="IY101" s="197" t="str">
        <f t="shared" si="1580"/>
        <v>Algeria</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28</v>
      </c>
      <c r="JL101" s="197" t="str">
        <f t="shared" si="1585"/>
        <v>Algeria</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28</v>
      </c>
      <c r="JY101" s="197" t="str">
        <f t="shared" si="1590"/>
        <v>Algeria</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28</v>
      </c>
      <c r="KL101" s="197" t="str">
        <f t="shared" si="1595"/>
        <v>Algeria</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28</v>
      </c>
      <c r="KY101" s="197" t="str">
        <f t="shared" si="1600"/>
        <v>Algeria</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28</v>
      </c>
      <c r="LL101" s="197" t="str">
        <f t="shared" si="1605"/>
        <v>Algeria</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28</v>
      </c>
      <c r="LY101" s="197" t="str">
        <f t="shared" si="1610"/>
        <v>Algeria</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3</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f>
        <v>3</v>
      </c>
      <c r="G104" s="200">
        <f>IF(AND('World Cup'!$AR$51&lt;&gt;"",'World Cup'!$AS$51&lt;&gt;""),'World Cup'!$AS$51,"")</f>
        <v>1</v>
      </c>
      <c r="I104" s="196">
        <f t="shared" si="1482"/>
        <v>19</v>
      </c>
      <c r="J104" s="197" t="str">
        <f t="shared" si="1483"/>
        <v>Switzerland</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31</v>
      </c>
      <c r="E105" s="197" t="str">
        <f>'World Cup'!$AV$50</f>
        <v>Norway</v>
      </c>
      <c r="F105" s="199">
        <f>IF(AND('World Cup'!$AU$51&lt;&gt;"",'World Cup'!$AV$51&lt;&gt;""),'World Cup'!$AU$51,"")</f>
        <v>2</v>
      </c>
      <c r="G105" s="200">
        <f>IF(AND('World Cup'!$AU$51&lt;&gt;"",'World Cup'!$AV$51&lt;&gt;""),'World Cup'!$AV$51,"")</f>
        <v>1</v>
      </c>
      <c r="I105" s="196">
        <f t="shared" si="1482"/>
        <v>5</v>
      </c>
      <c r="J105" s="197" t="str">
        <f t="shared" si="1483"/>
        <v>Portugal</v>
      </c>
      <c r="K105" s="198">
        <f t="shared" si="1484"/>
        <v>31</v>
      </c>
      <c r="L105" s="197" t="str">
        <f t="shared" si="1485"/>
        <v>Norway</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31</v>
      </c>
      <c r="Y105" s="197" t="str">
        <f t="shared" si="1490"/>
        <v>Norway</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31</v>
      </c>
      <c r="AL105" s="197" t="str">
        <f t="shared" si="1495"/>
        <v>Norway</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31</v>
      </c>
      <c r="AY105" s="197" t="str">
        <f t="shared" si="1500"/>
        <v>Norway</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31</v>
      </c>
      <c r="BL105" s="197" t="str">
        <f t="shared" si="1505"/>
        <v>Norway</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31</v>
      </c>
      <c r="BY105" s="197" t="str">
        <f t="shared" si="1510"/>
        <v>Norway</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31</v>
      </c>
      <c r="CL105" s="197" t="str">
        <f t="shared" si="1515"/>
        <v>Norway</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31</v>
      </c>
      <c r="CY105" s="197" t="str">
        <f t="shared" si="1520"/>
        <v>Norway</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31</v>
      </c>
      <c r="DL105" s="197" t="str">
        <f t="shared" si="1525"/>
        <v>Norway</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31</v>
      </c>
      <c r="DY105" s="197" t="str">
        <f t="shared" si="1530"/>
        <v>Norway</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31</v>
      </c>
      <c r="EL105" s="197" t="str">
        <f t="shared" si="1535"/>
        <v>Norway</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31</v>
      </c>
      <c r="EY105" s="197" t="str">
        <f t="shared" si="1540"/>
        <v>Norway</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31</v>
      </c>
      <c r="FL105" s="197" t="str">
        <f t="shared" si="1545"/>
        <v>Norway</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31</v>
      </c>
      <c r="FY105" s="197" t="str">
        <f t="shared" si="1550"/>
        <v>Norway</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31</v>
      </c>
      <c r="GL105" s="197" t="str">
        <f t="shared" si="1555"/>
        <v>Norway</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31</v>
      </c>
      <c r="GY105" s="197" t="str">
        <f t="shared" si="1560"/>
        <v>Norway</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31</v>
      </c>
      <c r="HL105" s="197" t="str">
        <f t="shared" si="1565"/>
        <v>Norway</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31</v>
      </c>
      <c r="HY105" s="197" t="str">
        <f t="shared" si="1570"/>
        <v>Norway</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31</v>
      </c>
      <c r="IL105" s="197" t="str">
        <f t="shared" si="1575"/>
        <v>Norway</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31</v>
      </c>
      <c r="IY105" s="197" t="str">
        <f t="shared" si="1580"/>
        <v>Norway</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31</v>
      </c>
      <c r="JL105" s="197" t="str">
        <f t="shared" si="1585"/>
        <v>Norway</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31</v>
      </c>
      <c r="JY105" s="197" t="str">
        <f t="shared" si="1590"/>
        <v>Norway</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31</v>
      </c>
      <c r="KL105" s="197" t="str">
        <f t="shared" si="1595"/>
        <v>Norway</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31</v>
      </c>
      <c r="KY105" s="197" t="str">
        <f t="shared" si="1600"/>
        <v>Norway</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31</v>
      </c>
      <c r="LL105" s="197" t="str">
        <f t="shared" si="1605"/>
        <v>Norway</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31</v>
      </c>
      <c r="LY105" s="197" t="str">
        <f t="shared" si="1610"/>
        <v>Norway</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8</v>
      </c>
      <c r="E108" s="197" t="str">
        <f>'World Cup'!$F$60</f>
        <v>Morocco</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2</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f>
        <v>3</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3</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8</v>
      </c>
      <c r="E116" s="197" t="str">
        <f>'World Cup'!$E$70</f>
        <v>Morocco</v>
      </c>
      <c r="F116" s="199">
        <f>IF(AND('World Cup'!$C$71&lt;&gt;"",'World Cup'!$E$71&lt;&gt;""),'World Cup'!$C$71,"")</f>
        <v>3</v>
      </c>
      <c r="G116" s="200">
        <f>IF(AND('World Cup'!$C$71&lt;&gt;"",'World Cup'!$E$71&lt;&gt;""),'World Cup'!$E$71,"")</f>
        <v>2</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3</v>
      </c>
      <c r="G117" s="200">
        <f>IF(AND('World Cup'!$I$71&lt;&gt;"",'World Cup'!$K$71&lt;&gt;""),'World Cup'!$K$71,"")</f>
        <v>2</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2</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2</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3</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1</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5"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Language!$E$223</f>
        <v>Settings</v>
      </c>
      <c r="C1" s="892"/>
      <c r="D1" s="892"/>
      <c r="E1" s="892"/>
      <c r="F1" s="892"/>
    </row>
    <row r="2" spans="2:15"/>
    <row r="3" spans="2:15" ht="16.5"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75" thickTop="1"/>
    <row r="11" spans="2:15"/>
    <row r="12" spans="2:15" ht="16.5"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Ivory Coast</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Qatar</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Australia</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Czech Rep.</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Norway</v>
      </c>
      <c r="O75" s="536" t="str">
        <f>IFERROR(VLOOKUP(ThirdPlaced!$I$30,AssignThird!$C$8:$K$502,8,0),"")</f>
        <v>I</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Algeria</v>
      </c>
      <c r="O76" s="540" t="str">
        <f>IFERROR(VLOOKUP(ThirdPlaced!$I$30,AssignThird!$C$8:$K$502,9,0),"")</f>
        <v>J</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Australia</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Japan</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Netherlands</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Ivory Coast</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Algeria</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Qatar</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Czech Rep.</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Japan</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Netherlands</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Norway</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Ivory Coast</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Qatar</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Australia</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Czech Rep.</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Norway</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Algeria</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Czech Rep.</v>
      </c>
      <c r="D4" s="454">
        <f>CalcA!$E$24</f>
        <v>3</v>
      </c>
      <c r="E4" s="454">
        <f>F4-G4</f>
        <v>-2</v>
      </c>
      <c r="F4" s="454">
        <f>CalcA!$F$24</f>
        <v>2</v>
      </c>
      <c r="G4" s="454">
        <f>CalcA!$G$24</f>
        <v>4</v>
      </c>
      <c r="H4" s="456">
        <f t="shared" ref="H4:H15" si="0">$D4*$S$4+($E4+$S$5/2)*$S$5+$F4*$S$6+$K4*$S$7+$L4*$S$8</f>
        <v>3498002.0000590002</v>
      </c>
      <c r="I4" s="454" t="s">
        <v>24</v>
      </c>
      <c r="J4" s="454"/>
      <c r="K4" s="454">
        <f>SUMIFS(FairPlay!$C$6:$C$27,FairPlay!$B$6:$B$27,$C4)+SUMIFS(FairPlay!$F$6:$F$27,FairPlay!$E$6:$E$27,$C4)+SUMIFS(FairPlay!$I$6:$I$27,FairPlay!$H$6:$H$27,$C4)</f>
        <v>0</v>
      </c>
      <c r="L4" s="454">
        <f>100-INDEX(Language!$D$5:$D$100,MATCH($C4,Language!$E$5:$E$100,0),1)</f>
        <v>59</v>
      </c>
      <c r="R4" s="723" t="s">
        <v>1798</v>
      </c>
      <c r="S4" s="724">
        <v>1000000</v>
      </c>
    </row>
    <row r="5" spans="1:19">
      <c r="A5" s="22"/>
      <c r="B5" s="22" t="s">
        <v>27</v>
      </c>
      <c r="C5" t="str">
        <f>CalcB!$D$24</f>
        <v>Qatar</v>
      </c>
      <c r="D5" s="22">
        <f>CalcB!$E$24</f>
        <v>3</v>
      </c>
      <c r="E5" s="22">
        <f t="shared" ref="E5:E15" si="1">F5-G5</f>
        <v>-1</v>
      </c>
      <c r="F5" s="22">
        <f>CalcB!$F$24</f>
        <v>3</v>
      </c>
      <c r="G5" s="22">
        <f>CalcB!$G$24</f>
        <v>4</v>
      </c>
      <c r="H5" s="457">
        <f t="shared" si="0"/>
        <v>3499003.0000450001</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Scotland</v>
      </c>
      <c r="D6" s="22">
        <f>CalcC!$E$24</f>
        <v>3</v>
      </c>
      <c r="E6" s="22">
        <f t="shared" si="1"/>
        <v>-2</v>
      </c>
      <c r="F6" s="22">
        <f>CalcC!$F$24</f>
        <v>2</v>
      </c>
      <c r="G6" s="22">
        <f>CalcC!$G$24</f>
        <v>4</v>
      </c>
      <c r="H6" s="457">
        <f t="shared" si="0"/>
        <v>3498002.0000570002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3</v>
      </c>
      <c r="E7" s="22">
        <f t="shared" si="1"/>
        <v>-1</v>
      </c>
      <c r="F7" s="22">
        <f>CalcD!$F$24</f>
        <v>4</v>
      </c>
      <c r="G7" s="22">
        <f>CalcD!$G$24</f>
        <v>5</v>
      </c>
      <c r="H7" s="457">
        <f t="shared" si="0"/>
        <v>3499004.0000729999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3</v>
      </c>
      <c r="E8" s="22">
        <f t="shared" si="1"/>
        <v>-2</v>
      </c>
      <c r="F8" s="22">
        <f>CalcE!$F$24</f>
        <v>3</v>
      </c>
      <c r="G8" s="22">
        <f>CalcE!$G$24</f>
        <v>5</v>
      </c>
      <c r="H8" s="457">
        <f t="shared" si="0"/>
        <v>3498003.000066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Sweden</v>
      </c>
      <c r="D9" s="22">
        <f>CalcF!$E$24</f>
        <v>3</v>
      </c>
      <c r="E9" s="22">
        <f t="shared" si="1"/>
        <v>-2</v>
      </c>
      <c r="F9" s="22">
        <f>CalcF!$F$24</f>
        <v>2</v>
      </c>
      <c r="G9" s="22">
        <f>CalcF!$G$24</f>
        <v>4</v>
      </c>
      <c r="H9" s="457">
        <f t="shared" si="0"/>
        <v>3498002.000062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 Iran</v>
      </c>
      <c r="D10" s="22">
        <f>CalcG!$E$24</f>
        <v>3</v>
      </c>
      <c r="E10" s="22">
        <f t="shared" si="1"/>
        <v>0</v>
      </c>
      <c r="F10" s="22">
        <f>CalcG!$F$24</f>
        <v>4</v>
      </c>
      <c r="G10" s="22">
        <f>CalcG!$G$24</f>
        <v>4</v>
      </c>
      <c r="H10" s="457">
        <f t="shared" si="0"/>
        <v>3500004.0000789999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1</v>
      </c>
      <c r="E11" s="22">
        <f t="shared" si="1"/>
        <v>-5</v>
      </c>
      <c r="F11" s="22">
        <f>CalcH!$F$24</f>
        <v>1</v>
      </c>
      <c r="G11" s="22">
        <f>CalcH!$G$24</f>
        <v>6</v>
      </c>
      <c r="H11" s="457">
        <f t="shared" si="0"/>
        <v>1495001.0000390001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Norway</v>
      </c>
      <c r="D12" s="22">
        <f>CalcI!$E$24</f>
        <v>3</v>
      </c>
      <c r="E12" s="22">
        <f t="shared" si="1"/>
        <v>-1</v>
      </c>
      <c r="F12" s="22">
        <f>CalcI!$F$24</f>
        <v>4</v>
      </c>
      <c r="G12" s="22">
        <f>CalcI!$G$24</f>
        <v>5</v>
      </c>
      <c r="H12" s="457">
        <f t="shared" si="0"/>
        <v>3499004.0000689998</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Algeria</v>
      </c>
      <c r="D13" s="22">
        <f>CalcJ!$E$24</f>
        <v>4</v>
      </c>
      <c r="E13" s="22">
        <f t="shared" si="1"/>
        <v>-1</v>
      </c>
      <c r="F13" s="22">
        <f>CalcJ!$F$24</f>
        <v>2</v>
      </c>
      <c r="G13" s="22">
        <f>CalcJ!$G$24</f>
        <v>3</v>
      </c>
      <c r="H13" s="457">
        <f t="shared" si="0"/>
        <v>4499002.0000719996</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3</v>
      </c>
      <c r="E14" s="22">
        <f t="shared" si="1"/>
        <v>-2</v>
      </c>
      <c r="F14" s="22">
        <f>CalcK!$F$24</f>
        <v>2</v>
      </c>
      <c r="G14" s="22">
        <f>CalcK!$G$24</f>
        <v>4</v>
      </c>
      <c r="H14" s="457">
        <f t="shared" si="0"/>
        <v>3498002.0000539999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-3</v>
      </c>
      <c r="F15" s="28">
        <f>CalcL!$F$24</f>
        <v>3</v>
      </c>
      <c r="G15" s="28">
        <f>CalcL!$G$24</f>
        <v>6</v>
      </c>
      <c r="H15" s="458">
        <f t="shared" si="0"/>
        <v>3497003.0000260002</v>
      </c>
      <c r="I15" s="28" t="s">
        <v>34</v>
      </c>
      <c r="J15" s="28"/>
      <c r="K15" s="28">
        <f>SUMIFS(FairPlay!$C$6:$C$27,FairPlay!$B$6:$B$27,$C15)+SUMIFS(FairPlay!$F$6:$F$27,FairPlay!$E$6:$E$27,$C15)+SUMIFS(FairPlay!$I$6:$I$27,FairPlay!$H$6:$H$27,$C15)</f>
        <v>0</v>
      </c>
      <c r="L15" s="28">
        <f>100-INDEX(Language!$D$5:$D$100,MATCH($C15,Language!$E$5:$E$100,0),1)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Algeria</v>
      </c>
      <c r="D17" s="408">
        <f t="shared" si="2"/>
        <v>4</v>
      </c>
      <c r="E17" s="409">
        <f t="shared" si="2"/>
        <v>-1</v>
      </c>
      <c r="F17" s="410">
        <f t="shared" si="2"/>
        <v>2</v>
      </c>
      <c r="G17" s="411">
        <f t="shared" si="2"/>
        <v>3</v>
      </c>
      <c r="H17" s="412">
        <f t="shared" ref="H17:H22" si="3">LARGE($H$4:$H$15,ROW(A1))</f>
        <v>4499002.0000719996</v>
      </c>
      <c r="I17" s="413" t="str">
        <f t="shared" ref="I17:I22" si="4">INDEX(I$4:I$15,MATCH($H17,$H$4:$H$15,0))</f>
        <v>J</v>
      </c>
      <c r="J17" s="451"/>
      <c r="K17" s="409">
        <f t="array" ref="K17">SUM(IF($I$17:$I$24 &lt; $I17,1))</f>
        <v>7</v>
      </c>
      <c r="L17" s="409" t="str">
        <f>INDEX($I$17:$I$24,MATCH(ROW(A1)-1,$K$17:$K$24,0))</f>
        <v>A</v>
      </c>
      <c r="M17" s="408">
        <f>D17</f>
        <v>4</v>
      </c>
      <c r="N17" s="414">
        <f>F17</f>
        <v>2</v>
      </c>
      <c r="O17" s="415" t="s">
        <v>1113</v>
      </c>
      <c r="P17" s="416">
        <f>G17</f>
        <v>3</v>
      </c>
    </row>
    <row r="18" spans="2:16">
      <c r="B18" s="417" t="s">
        <v>27</v>
      </c>
      <c r="C18" s="418" t="str">
        <f t="shared" si="2"/>
        <v>IR Iran</v>
      </c>
      <c r="D18" s="419">
        <f t="shared" si="2"/>
        <v>3</v>
      </c>
      <c r="E18" s="420">
        <f t="shared" si="2"/>
        <v>0</v>
      </c>
      <c r="F18" s="421">
        <f t="shared" si="2"/>
        <v>4</v>
      </c>
      <c r="G18" s="422">
        <f t="shared" si="2"/>
        <v>4</v>
      </c>
      <c r="H18" s="423">
        <f t="shared" si="3"/>
        <v>3500004.0000789999</v>
      </c>
      <c r="I18" s="424" t="str">
        <f t="shared" si="4"/>
        <v>G</v>
      </c>
      <c r="J18" s="452"/>
      <c r="K18" s="420">
        <f t="array" ref="K18">SUM(IF($I$17:$I$24 &lt; $I18,1))</f>
        <v>5</v>
      </c>
      <c r="L18" s="420" t="str">
        <f>INDEX($I$17:$I$24,MATCH(ROW(A2)-1,$K$17:$K$24,0))</f>
        <v>B</v>
      </c>
      <c r="M18" s="419">
        <f t="shared" ref="M18:M22" si="5">D18</f>
        <v>3</v>
      </c>
      <c r="N18" s="425">
        <f t="shared" ref="N18:N22" si="6">F18</f>
        <v>4</v>
      </c>
      <c r="O18" s="426" t="s">
        <v>1113</v>
      </c>
      <c r="P18" s="427">
        <f t="shared" ref="P18:P22" si="7">G18</f>
        <v>4</v>
      </c>
    </row>
    <row r="19" spans="2:16">
      <c r="B19" s="417" t="s">
        <v>28</v>
      </c>
      <c r="C19" s="418" t="str">
        <f t="shared" si="2"/>
        <v>Australia</v>
      </c>
      <c r="D19" s="419">
        <f t="shared" si="2"/>
        <v>3</v>
      </c>
      <c r="E19" s="420">
        <f t="shared" si="2"/>
        <v>-1</v>
      </c>
      <c r="F19" s="421">
        <f t="shared" si="2"/>
        <v>4</v>
      </c>
      <c r="G19" s="422">
        <f t="shared" si="2"/>
        <v>5</v>
      </c>
      <c r="H19" s="423">
        <f t="shared" si="3"/>
        <v>3499004.0000729999</v>
      </c>
      <c r="I19" s="424" t="str">
        <f t="shared" si="4"/>
        <v>D</v>
      </c>
      <c r="J19" s="452"/>
      <c r="K19" s="420">
        <f t="array" ref="K19">SUM(IF($I$17:$I$24 &lt; $I19,1))</f>
        <v>2</v>
      </c>
      <c r="L19" s="420" t="str">
        <f t="shared" ref="L19:L24" si="8">INDEX($I$17:$I$24,MATCH(ROW(A3)-1,$K$17:$K$24,0))</f>
        <v>D</v>
      </c>
      <c r="M19" s="419">
        <f t="shared" si="5"/>
        <v>3</v>
      </c>
      <c r="N19" s="425">
        <f t="shared" si="6"/>
        <v>4</v>
      </c>
      <c r="O19" s="426" t="s">
        <v>1113</v>
      </c>
      <c r="P19" s="427">
        <f t="shared" si="7"/>
        <v>5</v>
      </c>
    </row>
    <row r="20" spans="2:16">
      <c r="B20" s="417" t="s">
        <v>29</v>
      </c>
      <c r="C20" s="418" t="str">
        <f t="shared" si="2"/>
        <v>Norway</v>
      </c>
      <c r="D20" s="419">
        <f t="shared" si="2"/>
        <v>3</v>
      </c>
      <c r="E20" s="420">
        <f t="shared" si="2"/>
        <v>-1</v>
      </c>
      <c r="F20" s="421">
        <f t="shared" si="2"/>
        <v>4</v>
      </c>
      <c r="G20" s="422">
        <f t="shared" si="2"/>
        <v>5</v>
      </c>
      <c r="H20" s="423">
        <f t="shared" si="3"/>
        <v>3499004.0000689998</v>
      </c>
      <c r="I20" s="424" t="str">
        <f t="shared" si="4"/>
        <v>I</v>
      </c>
      <c r="J20" s="452"/>
      <c r="K20" s="420">
        <f t="array" ref="K20">SUM(IF($I$17:$I$24 &lt; $I20,1))</f>
        <v>6</v>
      </c>
      <c r="L20" s="420" t="str">
        <f t="shared" si="8"/>
        <v>E</v>
      </c>
      <c r="M20" s="419">
        <f t="shared" si="5"/>
        <v>3</v>
      </c>
      <c r="N20" s="425">
        <f t="shared" si="6"/>
        <v>4</v>
      </c>
      <c r="O20" s="426" t="s">
        <v>1113</v>
      </c>
      <c r="P20" s="427">
        <f t="shared" si="7"/>
        <v>5</v>
      </c>
    </row>
    <row r="21" spans="2:16">
      <c r="B21" s="417" t="s">
        <v>1111</v>
      </c>
      <c r="C21" s="418" t="str">
        <f t="shared" si="2"/>
        <v>Qatar</v>
      </c>
      <c r="D21" s="419">
        <f t="shared" si="2"/>
        <v>3</v>
      </c>
      <c r="E21" s="420">
        <f t="shared" si="2"/>
        <v>-1</v>
      </c>
      <c r="F21" s="421">
        <f t="shared" si="2"/>
        <v>3</v>
      </c>
      <c r="G21" s="422">
        <f t="shared" si="2"/>
        <v>4</v>
      </c>
      <c r="H21" s="423">
        <f t="shared" si="3"/>
        <v>3499003.0000450001</v>
      </c>
      <c r="I21" s="424" t="str">
        <f t="shared" si="4"/>
        <v>B</v>
      </c>
      <c r="J21" s="452"/>
      <c r="K21" s="420">
        <f t="array" ref="K21">SUM(IF($I$17:$I$24 &lt; $I21,1))</f>
        <v>1</v>
      </c>
      <c r="L21" s="420" t="str">
        <f t="shared" si="8"/>
        <v>F</v>
      </c>
      <c r="M21" s="419">
        <f t="shared" si="5"/>
        <v>3</v>
      </c>
      <c r="N21" s="425">
        <f t="shared" si="6"/>
        <v>3</v>
      </c>
      <c r="O21" s="426" t="s">
        <v>1113</v>
      </c>
      <c r="P21" s="427">
        <f t="shared" si="7"/>
        <v>4</v>
      </c>
    </row>
    <row r="22" spans="2:16">
      <c r="B22" s="440" t="s">
        <v>1112</v>
      </c>
      <c r="C22" s="441" t="str">
        <f t="shared" si="2"/>
        <v>Ivory Coast</v>
      </c>
      <c r="D22" s="442">
        <f t="shared" si="2"/>
        <v>3</v>
      </c>
      <c r="E22" s="443">
        <f t="shared" si="2"/>
        <v>-2</v>
      </c>
      <c r="F22" s="444">
        <f t="shared" si="2"/>
        <v>3</v>
      </c>
      <c r="G22" s="445">
        <f t="shared" si="2"/>
        <v>5</v>
      </c>
      <c r="H22" s="446">
        <f t="shared" si="3"/>
        <v>3498003.000066</v>
      </c>
      <c r="I22" s="447" t="str">
        <f t="shared" si="4"/>
        <v>E</v>
      </c>
      <c r="J22" s="452"/>
      <c r="K22" s="420">
        <f t="array" ref="K22">SUM(IF($I$17:$I$24 &lt; $I22,1))</f>
        <v>3</v>
      </c>
      <c r="L22" s="420" t="str">
        <f t="shared" si="8"/>
        <v>G</v>
      </c>
      <c r="M22" s="442">
        <f t="shared" si="5"/>
        <v>3</v>
      </c>
      <c r="N22" s="448">
        <f t="shared" si="6"/>
        <v>3</v>
      </c>
      <c r="O22" s="449" t="s">
        <v>1113</v>
      </c>
      <c r="P22" s="450">
        <f t="shared" si="7"/>
        <v>5</v>
      </c>
    </row>
    <row r="23" spans="2:16">
      <c r="B23" s="440" t="s">
        <v>1115</v>
      </c>
      <c r="C23" s="441" t="str">
        <f t="shared" ref="C23:G28" si="9">INDEX(C$4:C$15,MATCH($H23,$H$4:$H$15,0))</f>
        <v>Sweden</v>
      </c>
      <c r="D23" s="442">
        <f t="shared" si="9"/>
        <v>3</v>
      </c>
      <c r="E23" s="443">
        <f t="shared" si="9"/>
        <v>-2</v>
      </c>
      <c r="F23" s="444">
        <f t="shared" si="9"/>
        <v>2</v>
      </c>
      <c r="G23" s="445">
        <f t="shared" si="9"/>
        <v>4</v>
      </c>
      <c r="H23" s="446">
        <f t="shared" ref="H23:H28" si="10">LARGE($H$4:$H$15,ROW(A7))</f>
        <v>3498002.000062</v>
      </c>
      <c r="I23" s="447" t="str">
        <f t="shared" ref="I23:I28" si="11">INDEX(I$4:I$15,MATCH($H23,$H$4:$H$15,0))</f>
        <v>F</v>
      </c>
      <c r="K23" s="420">
        <f t="array" ref="K23">SUM(IF($I$17:$I$24 &lt; $I23,1))</f>
        <v>4</v>
      </c>
      <c r="L23" s="420" t="str">
        <f t="shared" si="8"/>
        <v>I</v>
      </c>
      <c r="M23" s="442">
        <f t="shared" ref="M23:M28" si="12">D23</f>
        <v>3</v>
      </c>
      <c r="N23" s="448">
        <f t="shared" ref="N23:N28" si="13">F23</f>
        <v>2</v>
      </c>
      <c r="O23" s="449" t="s">
        <v>1113</v>
      </c>
      <c r="P23" s="450">
        <f t="shared" ref="P23:P28" si="14">G23</f>
        <v>4</v>
      </c>
    </row>
    <row r="24" spans="2:16">
      <c r="B24" s="440" t="s">
        <v>1116</v>
      </c>
      <c r="C24" s="441" t="str">
        <f t="shared" si="9"/>
        <v>Czech Rep.</v>
      </c>
      <c r="D24" s="442">
        <f t="shared" si="9"/>
        <v>3</v>
      </c>
      <c r="E24" s="443">
        <f t="shared" si="9"/>
        <v>-2</v>
      </c>
      <c r="F24" s="444">
        <f t="shared" si="9"/>
        <v>2</v>
      </c>
      <c r="G24" s="445">
        <f t="shared" si="9"/>
        <v>4</v>
      </c>
      <c r="H24" s="446">
        <f t="shared" si="10"/>
        <v>3498002.0000590002</v>
      </c>
      <c r="I24" s="447" t="str">
        <f t="shared" si="11"/>
        <v>A</v>
      </c>
      <c r="K24" s="420">
        <f t="array" ref="K24">SUM(IF($I$17:$I$24 &lt; $I24,1))</f>
        <v>0</v>
      </c>
      <c r="L24" s="420" t="str">
        <f t="shared" si="8"/>
        <v>J</v>
      </c>
      <c r="M24" s="442">
        <f t="shared" si="12"/>
        <v>3</v>
      </c>
      <c r="N24" s="448">
        <f t="shared" si="13"/>
        <v>2</v>
      </c>
      <c r="O24" s="449" t="s">
        <v>1113</v>
      </c>
      <c r="P24" s="450">
        <f t="shared" si="14"/>
        <v>4</v>
      </c>
    </row>
    <row r="25" spans="2:16">
      <c r="B25" s="440" t="s">
        <v>1117</v>
      </c>
      <c r="C25" s="441" t="str">
        <f t="shared" si="9"/>
        <v>Scotland</v>
      </c>
      <c r="D25" s="442">
        <f t="shared" si="9"/>
        <v>3</v>
      </c>
      <c r="E25" s="443">
        <f t="shared" si="9"/>
        <v>-2</v>
      </c>
      <c r="F25" s="444">
        <f t="shared" si="9"/>
        <v>2</v>
      </c>
      <c r="G25" s="445">
        <f t="shared" si="9"/>
        <v>4</v>
      </c>
      <c r="H25" s="446">
        <f t="shared" si="10"/>
        <v>3498002.0000570002</v>
      </c>
      <c r="I25" s="447" t="str">
        <f t="shared" si="11"/>
        <v>C</v>
      </c>
      <c r="L25" s="25"/>
      <c r="M25" s="442">
        <f t="shared" si="12"/>
        <v>3</v>
      </c>
      <c r="N25" s="448">
        <f t="shared" si="13"/>
        <v>2</v>
      </c>
      <c r="O25" s="449" t="s">
        <v>1113</v>
      </c>
      <c r="P25" s="450">
        <f t="shared" si="14"/>
        <v>4</v>
      </c>
    </row>
    <row r="26" spans="2:16">
      <c r="B26" s="440" t="s">
        <v>1118</v>
      </c>
      <c r="C26" s="441" t="str">
        <f t="shared" si="9"/>
        <v>DR Congo</v>
      </c>
      <c r="D26" s="442">
        <f t="shared" si="9"/>
        <v>3</v>
      </c>
      <c r="E26" s="443">
        <f t="shared" si="9"/>
        <v>-2</v>
      </c>
      <c r="F26" s="444">
        <f t="shared" si="9"/>
        <v>2</v>
      </c>
      <c r="G26" s="445">
        <f t="shared" si="9"/>
        <v>4</v>
      </c>
      <c r="H26" s="446">
        <f t="shared" si="10"/>
        <v>3498002.0000539999</v>
      </c>
      <c r="I26" s="447" t="str">
        <f t="shared" si="11"/>
        <v>K</v>
      </c>
      <c r="L26" s="25"/>
      <c r="M26" s="442">
        <f t="shared" si="12"/>
        <v>3</v>
      </c>
      <c r="N26" s="448">
        <f t="shared" si="13"/>
        <v>2</v>
      </c>
      <c r="O26" s="449" t="s">
        <v>1113</v>
      </c>
      <c r="P26" s="450">
        <f t="shared" si="14"/>
        <v>4</v>
      </c>
    </row>
    <row r="27" spans="2:16">
      <c r="B27" s="440" t="s">
        <v>1119</v>
      </c>
      <c r="C27" s="441" t="str">
        <f t="shared" si="9"/>
        <v>Ghana</v>
      </c>
      <c r="D27" s="442">
        <f t="shared" si="9"/>
        <v>3</v>
      </c>
      <c r="E27" s="443">
        <f t="shared" si="9"/>
        <v>-3</v>
      </c>
      <c r="F27" s="444">
        <f t="shared" si="9"/>
        <v>3</v>
      </c>
      <c r="G27" s="445">
        <f t="shared" si="9"/>
        <v>6</v>
      </c>
      <c r="H27" s="446">
        <f t="shared" si="10"/>
        <v>3497003.0000260002</v>
      </c>
      <c r="I27" s="447" t="str">
        <f t="shared" si="11"/>
        <v>L</v>
      </c>
      <c r="L27" s="25"/>
      <c r="M27" s="442">
        <f t="shared" si="12"/>
        <v>3</v>
      </c>
      <c r="N27" s="448">
        <f t="shared" si="13"/>
        <v>3</v>
      </c>
      <c r="O27" s="449" t="s">
        <v>1113</v>
      </c>
      <c r="P27" s="450">
        <f t="shared" si="14"/>
        <v>6</v>
      </c>
    </row>
    <row r="28" spans="2:16" ht="15.75" thickBot="1">
      <c r="B28" s="428" t="s">
        <v>1120</v>
      </c>
      <c r="C28" s="429" t="str">
        <f t="shared" si="9"/>
        <v>Saudi Arabia</v>
      </c>
      <c r="D28" s="430">
        <f t="shared" si="9"/>
        <v>1</v>
      </c>
      <c r="E28" s="431">
        <f t="shared" si="9"/>
        <v>-5</v>
      </c>
      <c r="F28" s="432">
        <f t="shared" si="9"/>
        <v>1</v>
      </c>
      <c r="G28" s="433">
        <f t="shared" si="9"/>
        <v>6</v>
      </c>
      <c r="H28" s="434">
        <f t="shared" si="10"/>
        <v>1495001.0000390001</v>
      </c>
      <c r="I28" s="435" t="str">
        <f t="shared" si="11"/>
        <v>H</v>
      </c>
      <c r="J28" s="403"/>
      <c r="K28" s="403"/>
      <c r="L28" s="453"/>
      <c r="M28" s="430">
        <f t="shared" si="12"/>
        <v>1</v>
      </c>
      <c r="N28" s="436">
        <f t="shared" si="13"/>
        <v>1</v>
      </c>
      <c r="O28" s="437" t="s">
        <v>1113</v>
      </c>
      <c r="P28" s="438">
        <f t="shared" si="14"/>
        <v>6</v>
      </c>
    </row>
    <row r="29" spans="2:16" ht="15.75" thickTop="1">
      <c r="L29" s="25"/>
    </row>
    <row r="30" spans="2:16">
      <c r="D30" s="22"/>
      <c r="E30" s="22"/>
      <c r="F30" s="22"/>
      <c r="G30" s="956" t="s">
        <v>1083</v>
      </c>
      <c r="H30" s="956"/>
      <c r="I30" s="420" t="str">
        <f>IF(Distinctness!$G$17&gt;0,L17&amp;L18&amp;L19&amp;L20&amp;L21&amp;L22&amp;L23&amp;L24,"")</f>
        <v>ABDEFGIJ</v>
      </c>
      <c r="J30" s="22"/>
      <c r="K30" s="22"/>
      <c r="L30" s="22"/>
    </row>
    <row r="31" spans="2:16">
      <c r="D31" s="22"/>
      <c r="E31" s="22"/>
      <c r="F31" s="22"/>
      <c r="G31" s="22"/>
      <c r="I31" s="22"/>
      <c r="J31" s="22"/>
      <c r="K31" s="22"/>
      <c r="L31" s="22"/>
    </row>
    <row r="33" spans="8:9">
      <c r="H33" s="439" t="s">
        <v>1114</v>
      </c>
      <c r="I33" s="30" t="b">
        <f>AND(TRUNC($H$24,4)=TRUNC($H$25,4),Distinctness!$G$17&gt;0)</f>
        <v>1</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H.</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1</v>
      </c>
      <c r="E11" s="22" t="str">
        <f t="shared" si="0"/>
        <v>H</v>
      </c>
      <c r="F11" s="22">
        <f t="shared" si="1"/>
        <v>1</v>
      </c>
      <c r="G11" s="22">
        <f>SUM($F$4:$F11)</f>
        <v>1</v>
      </c>
      <c r="H11" t="str">
        <f>IF($E11&lt;&gt;"",$E11&amp;IF($G11=$G$15,"",IF($G11&lt;$G$15-1,", ",Language!$E$191)),"")</f>
        <v>H</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H</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1</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6</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3</v>
      </c>
      <c r="I7" s="586">
        <f>SUMIFS($S$22:$S$27,$P$22:$P$27,$D7)+SUMIFS($R$22:$R$27,$Q$22:$Q$27,$D7)</f>
        <v>1</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2</v>
      </c>
      <c r="I8" s="586">
        <f>SUMIFS($S$22:$S$27,$P$22:$P$27,$D8)+SUMIFS($R$22:$R$27,$Q$22:$Q$27,$D8)</f>
        <v>4</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Rep. of Korea</v>
      </c>
      <c r="J21" s="637" t="str">
        <v>Czech Rep.</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9</v>
      </c>
      <c r="F22" s="642">
        <f>VLOOKUP($D22,$D$5:$K$8,5,0)</f>
        <v>5</v>
      </c>
      <c r="G22" s="710">
        <f>VLOOKUP($D22,$D$5:$K$8,6,0)</f>
        <v>1</v>
      </c>
      <c r="H22" s="641" t="str">
        <f t="array" ref="H22:K25">IFERROR(VLOOKUP($D$22:$D$25&amp;$H$21:$K$21,$Z$22:$AA$33,2,0),"")</f>
        <v/>
      </c>
      <c r="I22" s="642" t="str">
        <v>1 - 0</v>
      </c>
      <c r="J22" s="642" t="str">
        <v>2 - 0</v>
      </c>
      <c r="K22" s="706" t="str">
        <v>2 - 1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6</v>
      </c>
      <c r="F23" s="586">
        <f t="shared" ref="F23:F25" si="37">VLOOKUP($D23,$D$5:$K$8,5,0)</f>
        <v>3</v>
      </c>
      <c r="G23" s="711">
        <f t="shared" ref="G23:G25" si="38">VLOOKUP($D23,$D$5:$K$8,6,0)</f>
        <v>1</v>
      </c>
      <c r="H23" s="643" t="str">
        <v>0 - 1</v>
      </c>
      <c r="I23" s="644" t="str">
        <v/>
      </c>
      <c r="J23" s="586" t="str">
        <v>1 - 0</v>
      </c>
      <c r="K23" s="707" t="str">
        <v>2 - 0</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Rep. of KoreaCzech Rep.</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Czech Rep.</v>
      </c>
      <c r="E24" s="704">
        <f t="shared" si="36"/>
        <v>3</v>
      </c>
      <c r="F24" s="586">
        <f t="shared" si="37"/>
        <v>2</v>
      </c>
      <c r="G24" s="711">
        <f t="shared" si="38"/>
        <v>4</v>
      </c>
      <c r="H24" s="643" t="str">
        <v>0 - 2</v>
      </c>
      <c r="I24" s="586" t="str">
        <v>0 - 1</v>
      </c>
      <c r="J24" s="644" t="str">
        <v/>
      </c>
      <c r="K24" s="707" t="str">
        <v>2 - 1</v>
      </c>
      <c r="L24" s="695" t="b">
        <f t="shared" si="39"/>
        <v>1</v>
      </c>
      <c r="M24" s="695" t="b">
        <v>0</v>
      </c>
      <c r="N24" s="586">
        <f t="shared" si="40"/>
        <v>41</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Czech Rep.South Africa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2</v>
      </c>
      <c r="G25" s="713">
        <f t="shared" si="38"/>
        <v>6</v>
      </c>
      <c r="H25" s="645" t="str">
        <v>1 - 2</v>
      </c>
      <c r="I25" s="646" t="str">
        <v>0 - 2</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MexicoRep. of Korea</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0</v>
      </c>
      <c r="S26" s="687">
        <f>IF(OR(INDEX('World Cup'!$B$14:$AJ$39,21,1+(CODE($B$1)-65)*3)="",INDEX('World Cup'!$B$14:$AJ$39,21,2+(CODE($B$1)-65)*3)=""),"",INDEX('World Cup'!$B$14:$AJ$39,21,2+(CODE($B$1)-65)*3))</f>
        <v>2</v>
      </c>
      <c r="T26" s="586">
        <f t="shared" si="28"/>
        <v>1</v>
      </c>
      <c r="U26" s="661">
        <f t="shared" si="29"/>
        <v>0</v>
      </c>
      <c r="V26" s="586">
        <f t="shared" si="30"/>
        <v>3</v>
      </c>
      <c r="W26" s="662">
        <f t="shared" si="31"/>
        <v>-2</v>
      </c>
      <c r="X26" s="663">
        <f t="shared" si="32"/>
        <v>0</v>
      </c>
      <c r="Y26" s="664">
        <f t="shared" si="33"/>
        <v>2</v>
      </c>
      <c r="Z26" s="665" t="str">
        <f t="shared" si="34"/>
        <v>Czech Rep.Mexico</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2</v>
      </c>
      <c r="T27" s="671">
        <f t="shared" si="28"/>
        <v>1</v>
      </c>
      <c r="U27" s="672">
        <f t="shared" si="29"/>
        <v>0</v>
      </c>
      <c r="V27" s="671">
        <f t="shared" si="30"/>
        <v>3</v>
      </c>
      <c r="W27" s="673">
        <f t="shared" si="31"/>
        <v>-2</v>
      </c>
      <c r="X27" s="674">
        <f t="shared" si="32"/>
        <v>0</v>
      </c>
      <c r="Y27" s="675">
        <f t="shared" si="33"/>
        <v>2</v>
      </c>
      <c r="Z27" s="676" t="str">
        <f t="shared" si="34"/>
        <v>South AfricaRep. of Korea</v>
      </c>
      <c r="AA27" s="677" t="str">
        <f>IF($T27,$X27&amp;Language!$E$197&amp;$Y27,"")</f>
        <v>0 - 2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5</v>
      </c>
      <c r="I5" s="586">
        <f>SUMIFS($S$22:$S$27,$P$22:$P$27,$D5)+SUMIFS($R$22:$R$27,$Q$22:$Q$27,$D5)</f>
        <v>4</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2</v>
      </c>
      <c r="I6" s="586">
        <f>SUMIFS($S$22:$S$27,$P$22:$P$27,$D6)+SUMIFS($R$22:$R$27,$Q$22:$Q$27,$D6)</f>
        <v>5</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3</v>
      </c>
      <c r="I7" s="586">
        <f>SUMIFS($S$22:$S$27,$P$22:$P$27,$D7)+SUMIFS($R$22:$R$27,$Q$22:$Q$27,$D7)</f>
        <v>4</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6</v>
      </c>
      <c r="I8" s="586">
        <f>SUMIFS($S$22:$S$27,$P$22:$P$27,$D8)+SUMIFS($R$22:$R$27,$Q$22:$Q$27,$D8)</f>
        <v>3</v>
      </c>
      <c r="J8" s="586">
        <f t="shared" si="0"/>
        <v>3</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Qatar</v>
      </c>
      <c r="K21" s="638" t="str">
        <v>Bosnia/Herzeg.</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Switzerland</v>
      </c>
      <c r="E22" s="709">
        <f>VLOOKUP($D22,$D$5:$K$8,8,0)</f>
        <v>9</v>
      </c>
      <c r="F22" s="642">
        <f>VLOOKUP($D22,$D$5:$K$8,5,0)</f>
        <v>6</v>
      </c>
      <c r="G22" s="710">
        <f>VLOOKUP($D22,$D$5:$K$8,6,0)</f>
        <v>3</v>
      </c>
      <c r="H22" s="641" t="str">
        <f t="array" ref="H22:K25">IFERROR(VLOOKUP($D$22:$D$25&amp;$H$21:$K$21,$Z$22:$AA$33,2,0),"")</f>
        <v/>
      </c>
      <c r="I22" s="642" t="str">
        <v>2 - 1</v>
      </c>
      <c r="J22" s="642" t="str">
        <v>2 - 1</v>
      </c>
      <c r="K22" s="706" t="str">
        <v>2 - 1</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CanadaBosnia/Herzeg.</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QatarSwitzerland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3</v>
      </c>
      <c r="F24" s="586">
        <f t="shared" si="37"/>
        <v>3</v>
      </c>
      <c r="G24" s="711">
        <f t="shared" si="38"/>
        <v>4</v>
      </c>
      <c r="H24" s="643" t="str">
        <v>1 - 2</v>
      </c>
      <c r="I24" s="586" t="str">
        <v>1 - 2</v>
      </c>
      <c r="J24" s="644" t="str">
        <v/>
      </c>
      <c r="K24" s="707" t="str">
        <v>1 - 0</v>
      </c>
      <c r="L24" s="695" t="b">
        <f t="shared" si="39"/>
        <v>1</v>
      </c>
      <c r="M24" s="695" t="b">
        <v>0</v>
      </c>
      <c r="N24" s="586">
        <f t="shared" si="40"/>
        <v>55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Bosnia/Herzeg.</v>
      </c>
      <c r="E25" s="712">
        <f t="shared" si="36"/>
        <v>0</v>
      </c>
      <c r="F25" s="646">
        <f t="shared" si="37"/>
        <v>2</v>
      </c>
      <c r="G25" s="713">
        <f t="shared" si="38"/>
        <v>5</v>
      </c>
      <c r="H25" s="645" t="str">
        <v>1 - 2</v>
      </c>
      <c r="I25" s="646" t="str">
        <v>1 - 2</v>
      </c>
      <c r="J25" s="646" t="str">
        <v>0 - 1</v>
      </c>
      <c r="K25" s="708" t="str">
        <v/>
      </c>
      <c r="L25" s="695" t="b">
        <f t="shared" si="39"/>
        <v>1</v>
      </c>
      <c r="M25" s="695" t="b">
        <v>0</v>
      </c>
      <c r="N25" s="586">
        <f t="shared" si="40"/>
        <v>65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CanadaQatar</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Bosnia/Herzeg.Qatar</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7</v>
      </c>
      <c r="I5" s="586">
        <f>SUMIFS($S$22:$S$27,$P$22:$P$27,$D5)+SUMIFS($R$22:$R$27,$Q$22:$Q$27,$D5)</f>
        <v>2</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Morocco</v>
      </c>
      <c r="E6" s="774"/>
      <c r="F6" s="594"/>
      <c r="G6" s="605"/>
      <c r="H6" s="586">
        <f>SUMIFS($R$22:$R$27,$P$22:$P$27,$D6)+SUMIFS($S$22:$S$27,$Q$22:$Q$27,$D6)</f>
        <v>7</v>
      </c>
      <c r="I6" s="586">
        <f>SUMIFS($S$22:$S$27,$P$22:$P$27,$D6)+SUMIFS($R$22:$R$27,$Q$22:$Q$27,$D6)</f>
        <v>3</v>
      </c>
      <c r="J6" s="586">
        <f t="shared" si="0"/>
        <v>4</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Haiti</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2</v>
      </c>
      <c r="I8" s="586">
        <f>SUMIFS($S$22:$S$27,$P$22:$P$27,$D8)+SUMIFS($R$22:$R$27,$Q$22:$Q$27,$D8)</f>
        <v>4</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Brazil</v>
      </c>
      <c r="BF13" s="609" t="str">
        <v>Morocco</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Brazil</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2</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2</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Morocco</v>
      </c>
      <c r="BA15" s="605">
        <v>1</v>
      </c>
      <c r="BB15" s="605">
        <v>0</v>
      </c>
      <c r="BC15" s="621">
        <v>2</v>
      </c>
      <c r="BE15" s="626" t="str">
        <v>2 - 2</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7</v>
      </c>
      <c r="F22" s="642">
        <f>VLOOKUP($D22,$D$5:$K$8,5,0)</f>
        <v>7</v>
      </c>
      <c r="G22" s="710">
        <f>VLOOKUP($D22,$D$5:$K$8,6,0)</f>
        <v>2</v>
      </c>
      <c r="H22" s="641" t="str">
        <f t="array" ref="H22:K25">IFERROR(VLOOKUP($D$22:$D$25&amp;$H$21:$K$21,$Z$22:$AA$33,2,0),"")</f>
        <v/>
      </c>
      <c r="I22" s="642" t="str">
        <v>2 - 2</v>
      </c>
      <c r="J22" s="642" t="str">
        <v>2 - 0</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BrazilMorocco</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7</v>
      </c>
      <c r="F23" s="586">
        <f t="shared" ref="F23:F25" si="37">VLOOKUP($D23,$D$5:$K$8,5,0)</f>
        <v>7</v>
      </c>
      <c r="G23" s="711">
        <f t="shared" ref="G23:G25" si="38">VLOOKUP($D23,$D$5:$K$8,6,0)</f>
        <v>3</v>
      </c>
      <c r="H23" s="643" t="str">
        <v>2 - 2</v>
      </c>
      <c r="I23" s="644" t="str">
        <v/>
      </c>
      <c r="J23" s="586" t="str">
        <v>2 - 1</v>
      </c>
      <c r="K23" s="707" t="str">
        <v>3 - 0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HaitiScotland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7</v>
      </c>
      <c r="H25" s="645" t="str">
        <v>0 - 3</v>
      </c>
      <c r="I25" s="646" t="str">
        <v>0 - 3</v>
      </c>
      <c r="J25" s="646" t="str">
        <v>0 - 1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ScotlandBrazil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MoroccoHaiti</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0 - 3</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2</v>
      </c>
      <c r="I6" s="586">
        <f>SUMIFS($S$22:$S$27,$P$22:$P$27,$D6)+SUMIFS($R$22:$R$27,$Q$22:$Q$27,$D6)</f>
        <v>6</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USA</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USAParaguay</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0</v>
      </c>
      <c r="F25" s="646">
        <f t="shared" si="37"/>
        <v>2</v>
      </c>
      <c r="G25" s="713">
        <f t="shared" si="38"/>
        <v>6</v>
      </c>
      <c r="H25" s="645" t="str">
        <v>0 - 2</v>
      </c>
      <c r="I25" s="646" t="str">
        <v>1 - 2</v>
      </c>
      <c r="J25" s="646" t="str">
        <v>1 - 2</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TurkeyUSA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ParaguayAustralia</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3</v>
      </c>
      <c r="I7" s="586">
        <f>SUMIFS($S$22:$S$27,$P$22:$P$27,$D7)+SUMIFS($R$22:$R$27,$Q$22:$Q$27,$D7)</f>
        <v>5</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7</v>
      </c>
      <c r="G22" s="710">
        <f>VLOOKUP($D22,$D$5:$K$8,6,0)</f>
        <v>0</v>
      </c>
      <c r="H22" s="641" t="str">
        <f t="array" ref="H22:K25">IFERROR(VLOOKUP($D$22:$D$25&amp;$H$21:$K$21,$Z$22:$AA$33,2,0),"")</f>
        <v/>
      </c>
      <c r="I22" s="642" t="str">
        <v>2 - 0</v>
      </c>
      <c r="J22" s="642" t="str">
        <v>2 - 0</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4</v>
      </c>
      <c r="G23" s="711">
        <f t="shared" ref="G23:G25" si="38">VLOOKUP($D23,$D$5:$K$8,6,0)</f>
        <v>3</v>
      </c>
      <c r="H23" s="643" t="str">
        <v>0 - 2</v>
      </c>
      <c r="I23" s="644" t="str">
        <v/>
      </c>
      <c r="J23" s="586" t="str">
        <v>2 - 1</v>
      </c>
      <c r="K23" s="707" t="str">
        <v>2 - 0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Ivory CoastEcuador</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3</v>
      </c>
      <c r="G24" s="711">
        <f t="shared" si="38"/>
        <v>5</v>
      </c>
      <c r="H24" s="643" t="str">
        <v>0 - 2</v>
      </c>
      <c r="I24" s="586" t="str">
        <v>1 - 2</v>
      </c>
      <c r="J24" s="644" t="str">
        <v/>
      </c>
      <c r="K24" s="707" t="str">
        <v>2 - 1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CuraçaoIvory Coast</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EcuadorGermany</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5</v>
      </c>
      <c r="I5" s="586">
        <f>SUMIFS($S$22:$S$27,$P$22:$P$27,$D5)+SUMIFS($R$22:$R$27,$Q$22:$Q$27,$D5)</f>
        <v>2</v>
      </c>
      <c r="J5" s="586">
        <f t="shared" ref="J5:J8" si="0">H5-I5</f>
        <v>3</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6</v>
      </c>
      <c r="I6" s="586">
        <f>SUMIFS($S$22:$S$27,$P$22:$P$27,$D6)+SUMIFS($R$22:$R$27,$Q$22:$Q$27,$D6)</f>
        <v>2</v>
      </c>
      <c r="J6" s="586">
        <f t="shared" si="0"/>
        <v>4</v>
      </c>
      <c r="K6" s="595">
        <f t="shared" ref="K6:K8" si="1">M6*3+N6</f>
        <v>9</v>
      </c>
      <c r="L6" s="586">
        <f t="shared" ref="L6:L8" si="2">M6+N6+O6</f>
        <v>3</v>
      </c>
      <c r="M6" s="586">
        <f>SUMPRODUCT(($P$22:$P$27=D6)*($R$22:$R$27&gt;$S$22:$S$27))+SUMPRODUCT(($Q$22:$Q$27=D6)*($R$22:$R$27&lt;$S$22:$S$27))</f>
        <v>3</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2</v>
      </c>
      <c r="I7" s="586">
        <f>SUMIFS($S$22:$S$27,$P$22:$P$27,$D7)+SUMIFS($R$22:$R$27,$Q$22:$Q$27,$D7)</f>
        <v>4</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5</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Japan</v>
      </c>
      <c r="I21" s="637" t="str">
        <v>Netherlands</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Japan</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18</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1</v>
      </c>
      <c r="Y22" s="654">
        <f t="shared" ref="Y22:Y25" si="33">IF(OR(R22="",S22=""),0,S22)</f>
        <v>2</v>
      </c>
      <c r="Z22" s="655" t="str">
        <f t="shared" ref="Z22:Z25" si="34">P22&amp;Q22</f>
        <v>NetherlandsJapan</v>
      </c>
      <c r="AA22" s="656" t="str">
        <f>IF($T22,$X22&amp;Language!$E$197&amp;$Y22,"")</f>
        <v>1 - 2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Netherlands</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7</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3</v>
      </c>
      <c r="F24" s="586">
        <f t="shared" si="37"/>
        <v>2</v>
      </c>
      <c r="G24" s="711">
        <f t="shared" si="38"/>
        <v>4</v>
      </c>
      <c r="H24" s="643" t="str">
        <v>1 - 2</v>
      </c>
      <c r="I24" s="586" t="str">
        <v>0 - 2</v>
      </c>
      <c r="J24" s="644" t="str">
        <v/>
      </c>
      <c r="K24" s="707" t="str">
        <v>1 - 0</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NetherlandsSweden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5</v>
      </c>
      <c r="H25" s="645" t="str">
        <v>0 - 2</v>
      </c>
      <c r="I25" s="646" t="str">
        <v>0 - 2</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JapanSweden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TunisiaNetherlands</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2 - 1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4</v>
      </c>
      <c r="I6" s="586">
        <f>SUMIFS($S$22:$S$27,$P$22:$P$27,$D6)+SUMIFS($R$22:$R$27,$Q$22:$Q$27,$D6)</f>
        <v>3</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4</v>
      </c>
      <c r="I7" s="586">
        <f>SUMIFS($S$22:$S$27,$P$22:$P$27,$D7)+SUMIFS($R$22:$R$27,$Q$22:$Q$27,$D7)</f>
        <v>4</v>
      </c>
      <c r="J7" s="586">
        <f t="shared" si="0"/>
        <v>0</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6</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9</v>
      </c>
      <c r="F22" s="642">
        <f>VLOOKUP($D22,$D$5:$K$8,5,0)</f>
        <v>6</v>
      </c>
      <c r="G22" s="710">
        <f>VLOOKUP($D22,$D$5:$K$8,6,0)</f>
        <v>1</v>
      </c>
      <c r="H22" s="641" t="str">
        <f t="array" ref="H22:K25">IFERROR(VLOOKUP($D$22:$D$25&amp;$H$21:$K$21,$Z$22:$AA$33,2,0),"")</f>
        <v/>
      </c>
      <c r="I22" s="642" t="str">
        <v>2 - 0</v>
      </c>
      <c r="J22" s="642" t="str">
        <v>2 - 1</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4</v>
      </c>
      <c r="G23" s="711">
        <f t="shared" ref="G23:G25" si="38">VLOOKUP($D23,$D$5:$K$8,6,0)</f>
        <v>3</v>
      </c>
      <c r="H23" s="643" t="str">
        <v>0 - 2</v>
      </c>
      <c r="I23" s="644" t="str">
        <v/>
      </c>
      <c r="J23" s="586" t="str">
        <v>2 - 1</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IR IranNew Zealand</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3</v>
      </c>
      <c r="F24" s="586">
        <f t="shared" si="37"/>
        <v>4</v>
      </c>
      <c r="G24" s="711">
        <f t="shared" si="38"/>
        <v>4</v>
      </c>
      <c r="H24" s="643" t="str">
        <v>1 - 2</v>
      </c>
      <c r="I24" s="586" t="str">
        <v>1 - 2</v>
      </c>
      <c r="J24" s="644" t="str">
        <v/>
      </c>
      <c r="K24" s="707" t="str">
        <v>2 - 0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BelgiumIR Iran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0</v>
      </c>
      <c r="G25" s="713">
        <f t="shared" si="38"/>
        <v>6</v>
      </c>
      <c r="H25" s="645" t="str">
        <v>0 - 2</v>
      </c>
      <c r="I25" s="646" t="str">
        <v>0 - 2</v>
      </c>
      <c r="J25" s="646" t="str">
        <v>0 - 2</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EgyptIR Iran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5</v>
      </c>
      <c r="I8" s="586">
        <f>SUMIFS($S$22:$S$27,$P$22:$P$27,$D8)+SUMIFS($R$22:$R$27,$Q$22:$Q$27,$D8)</f>
        <v>2</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1</v>
      </c>
      <c r="AS15" s="599">
        <f t="shared" si="17"/>
        <v>4</v>
      </c>
      <c r="AT15" s="598"/>
      <c r="AV15" s="628" t="b">
        <f t="shared" ref="AV15:AV17" si="26">AND($AU6,$AV6)</f>
        <v>1</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1</v>
      </c>
      <c r="AX16" s="605"/>
      <c r="AY16" s="628">
        <f t="shared" si="27"/>
        <v>3</v>
      </c>
      <c r="AZ16" s="616" t="str">
        <v>Saudi Arabia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1</v>
      </c>
      <c r="G24" s="711">
        <f t="shared" si="38"/>
        <v>6</v>
      </c>
      <c r="H24" s="643" t="str">
        <v>0 - 3</v>
      </c>
      <c r="I24" s="586" t="str">
        <v>0 - 2</v>
      </c>
      <c r="J24" s="644" t="str">
        <v/>
      </c>
      <c r="K24" s="707" t="str">
        <v>1 - 1</v>
      </c>
      <c r="L24" s="695" t="b">
        <f t="shared" si="39"/>
        <v>1</v>
      </c>
      <c r="M24" s="695" t="b">
        <v>1</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1</v>
      </c>
      <c r="G25" s="713">
        <f t="shared" si="38"/>
        <v>6</v>
      </c>
      <c r="H25" s="645" t="str">
        <v>0 - 3</v>
      </c>
      <c r="I25" s="646" t="str">
        <v>0 - 2</v>
      </c>
      <c r="J25" s="646" t="str">
        <v>1 - 1</v>
      </c>
      <c r="K25" s="708" t="str">
        <v/>
      </c>
      <c r="L25" s="695" t="b">
        <f t="shared" si="39"/>
        <v>1</v>
      </c>
      <c r="M25" s="695" t="b">
        <v>1</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Cape VerdeSaudi Arabia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4</v>
      </c>
      <c r="I6" s="586">
        <f>SUMIFS($S$22:$S$27,$P$22:$P$27,$D6)+SUMIFS($R$22:$R$27,$Q$22:$Q$27,$D6)</f>
        <v>4</v>
      </c>
      <c r="J6" s="586">
        <f t="shared" si="0"/>
        <v>0</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1</v>
      </c>
      <c r="I7" s="586">
        <f>SUMIFS($S$22:$S$27,$P$22:$P$27,$D7)+SUMIFS($R$22:$R$27,$Q$22:$Q$27,$D7)</f>
        <v>8</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4</v>
      </c>
      <c r="I8" s="586">
        <f>SUMIFS($S$22:$S$27,$P$22:$P$27,$D8)+SUMIFS($R$22:$R$27,$Q$22:$Q$27,$D8)</f>
        <v>5</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9</v>
      </c>
      <c r="F22" s="642">
        <f>VLOOKUP($D22,$D$5:$K$8,5,0)</f>
        <v>9</v>
      </c>
      <c r="G22" s="710">
        <f>VLOOKUP($D22,$D$5:$K$8,6,0)</f>
        <v>1</v>
      </c>
      <c r="H22" s="641" t="str">
        <f t="array" ref="H22:K25">IFERROR(VLOOKUP($D$22:$D$25&amp;$H$21:$K$21,$Z$22:$AA$33,2,0),"")</f>
        <v/>
      </c>
      <c r="I22" s="642" t="str">
        <v>2 - 0</v>
      </c>
      <c r="J22" s="642" t="str">
        <v>3 - 1</v>
      </c>
      <c r="K22" s="706" t="str">
        <v>4 - 0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FranceSenegal</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6</v>
      </c>
      <c r="F23" s="586">
        <f t="shared" ref="F23:F25" si="37">VLOOKUP($D23,$D$5:$K$8,5,0)</f>
        <v>4</v>
      </c>
      <c r="G23" s="711">
        <f t="shared" ref="G23:G25" si="38">VLOOKUP($D23,$D$5:$K$8,6,0)</f>
        <v>4</v>
      </c>
      <c r="H23" s="643" t="str">
        <v>0 - 2</v>
      </c>
      <c r="I23" s="644" t="str">
        <v/>
      </c>
      <c r="J23" s="586" t="str">
        <v>2 - 1</v>
      </c>
      <c r="K23" s="707" t="str">
        <v>2 - 1</v>
      </c>
      <c r="L23" s="695" t="b">
        <f t="shared" ref="L23:L25" si="39">OR($E23&gt;0,$G23&gt;0)</f>
        <v>1</v>
      </c>
      <c r="M23" s="695" t="b">
        <v>0</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3</v>
      </c>
      <c r="F24" s="586">
        <f t="shared" si="37"/>
        <v>4</v>
      </c>
      <c r="G24" s="711">
        <f t="shared" si="38"/>
        <v>5</v>
      </c>
      <c r="H24" s="643" t="str">
        <v>1 - 3</v>
      </c>
      <c r="I24" s="586" t="str">
        <v>1 - 2</v>
      </c>
      <c r="J24" s="644" t="str">
        <v/>
      </c>
      <c r="K24" s="707" t="str">
        <v>2 - 0</v>
      </c>
      <c r="L24" s="695" t="b">
        <f t="shared" si="39"/>
        <v>1</v>
      </c>
      <c r="M24" s="695" t="b">
        <v>0</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FranceIraq</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8</v>
      </c>
      <c r="H25" s="645" t="str">
        <v>0 - 4</v>
      </c>
      <c r="I25" s="646" t="str">
        <v>1 - 2</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NorwaySenegal</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SenegalIraq</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2</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4</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Austria</v>
      </c>
      <c r="BG13" s="609" t="str">
        <v>Algeria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Austria</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Algeria</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8</v>
      </c>
      <c r="G22" s="710">
        <f>VLOOKUP($D22,$D$5:$K$8,6,0)</f>
        <v>2</v>
      </c>
      <c r="H22" s="641" t="str">
        <f t="array" ref="H22:K25">IFERROR(VLOOKUP($D$22:$D$25&amp;$H$21:$K$21,$Z$22:$AA$33,2,0),"")</f>
        <v/>
      </c>
      <c r="I22" s="642" t="str">
        <v>2 - 1</v>
      </c>
      <c r="J22" s="642" t="str">
        <v>2 - 0</v>
      </c>
      <c r="K22" s="706" t="str">
        <v>4 - 1</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7</v>
      </c>
      <c r="H25" s="645" t="str">
        <v>1 - 4</v>
      </c>
      <c r="I25" s="646" t="str">
        <v>0 - 2</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AlgeriaAustria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4</v>
      </c>
      <c r="T27" s="671">
        <f t="shared" si="42"/>
        <v>1</v>
      </c>
      <c r="U27" s="672">
        <f t="shared" si="43"/>
        <v>0</v>
      </c>
      <c r="V27" s="671">
        <f t="shared" si="44"/>
        <v>3</v>
      </c>
      <c r="W27" s="673">
        <f t="shared" si="45"/>
        <v>-3</v>
      </c>
      <c r="X27" s="674">
        <f t="shared" si="46"/>
        <v>1</v>
      </c>
      <c r="Y27" s="675">
        <f t="shared" si="47"/>
        <v>4</v>
      </c>
      <c r="Z27" s="676" t="str">
        <f t="shared" si="48"/>
        <v>JordanArgentina</v>
      </c>
      <c r="AA27" s="677" t="str">
        <f>IF($T27,$X27&amp;Language!$E$197&amp;$Y27,"")</f>
        <v>1 - 4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4 - 1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6</v>
      </c>
      <c r="I8" s="586">
        <f>SUMIFS($S$22:$S$27,$P$22:$P$27,$D8)+SUMIFS($R$22:$R$27,$Q$22:$Q$27,$D8)</f>
        <v>5</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9</v>
      </c>
      <c r="F22" s="642">
        <f>VLOOKUP($D22,$D$5:$K$8,5,0)</f>
        <v>8</v>
      </c>
      <c r="G22" s="710">
        <f>VLOOKUP($D22,$D$5:$K$8,6,0)</f>
        <v>2</v>
      </c>
      <c r="H22" s="641" t="str">
        <f t="array" ref="H22:K25">IFERROR(VLOOKUP($D$22:$D$25&amp;$H$21:$K$21,$Z$22:$AA$33,2,0),"")</f>
        <v/>
      </c>
      <c r="I22" s="642" t="str">
        <v>3 - 2</v>
      </c>
      <c r="J22" s="642" t="str">
        <v>2 - 0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6</v>
      </c>
      <c r="G23" s="711">
        <f t="shared" ref="G23:G25" si="38">VLOOKUP($D23,$D$5:$K$8,6,0)</f>
        <v>5</v>
      </c>
      <c r="H23" s="643" t="str">
        <v>2 - 3</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1</v>
      </c>
      <c r="G25" s="713">
        <f t="shared" si="38"/>
        <v>6</v>
      </c>
      <c r="H25" s="645" t="str">
        <v>0 - 3</v>
      </c>
      <c r="I25" s="646" t="str">
        <v>1 - 2</v>
      </c>
      <c r="J25" s="646" t="str">
        <v>0 - 1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ColombiaPortugal</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DR CongoUzbekistan</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2</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Croatia</v>
      </c>
      <c r="E6" s="774"/>
      <c r="F6" s="594"/>
      <c r="G6" s="605"/>
      <c r="H6" s="586">
        <f>SUMIFS($R$22:$R$27,$P$22:$P$27,$D6)+SUMIFS($S$22:$S$27,$Q$22:$Q$27,$D6)</f>
        <v>5</v>
      </c>
      <c r="I6" s="586">
        <f>SUMIFS($S$22:$S$27,$P$22:$P$27,$D6)+SUMIFS($R$22:$R$27,$Q$22:$Q$27,$D6)</f>
        <v>2</v>
      </c>
      <c r="J6" s="586">
        <f t="shared" si="0"/>
        <v>3</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3</v>
      </c>
      <c r="I7" s="586">
        <f>SUMIFS($S$22:$S$27,$P$22:$P$27,$D7)+SUMIFS($R$22:$R$27,$Q$22:$Q$27,$D7)</f>
        <v>6</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2</v>
      </c>
      <c r="I8" s="586">
        <f>SUMIFS($S$22:$S$27,$P$22:$P$27,$D8)+SUMIFS($R$22:$R$27,$Q$22:$Q$27,$D8)</f>
        <v>7</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Croatia</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7</v>
      </c>
      <c r="F22" s="642">
        <f>VLOOKUP($D22,$D$5:$K$8,5,0)</f>
        <v>7</v>
      </c>
      <c r="G22" s="710">
        <f>VLOOKUP($D22,$D$5:$K$8,6,0)</f>
        <v>2</v>
      </c>
      <c r="H22" s="641" t="str">
        <f t="array" ref="H22:K25">IFERROR(VLOOKUP($D$22:$D$25&amp;$H$21:$K$21,$Z$22:$AA$33,2,0),"")</f>
        <v/>
      </c>
      <c r="I22" s="642" t="str">
        <v>1 - 1</v>
      </c>
      <c r="J22" s="642" t="str">
        <v>3 - 1</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EnglandCroatia</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7</v>
      </c>
      <c r="F23" s="586">
        <f t="shared" ref="F23:F25" si="37">VLOOKUP($D23,$D$5:$K$8,5,0)</f>
        <v>5</v>
      </c>
      <c r="G23" s="711">
        <f t="shared" ref="G23:G25" si="38">VLOOKUP($D23,$D$5:$K$8,6,0)</f>
        <v>2</v>
      </c>
      <c r="H23" s="643" t="str">
        <v>1 - 1</v>
      </c>
      <c r="I23" s="644" t="str">
        <v/>
      </c>
      <c r="J23" s="586" t="str">
        <v>2 - 0</v>
      </c>
      <c r="K23" s="707" t="str">
        <v>2 - 1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3</v>
      </c>
      <c r="G24" s="711">
        <f t="shared" si="38"/>
        <v>6</v>
      </c>
      <c r="H24" s="643" t="str">
        <v>1 - 3</v>
      </c>
      <c r="I24" s="586" t="str">
        <v>0 - 2</v>
      </c>
      <c r="J24" s="644" t="str">
        <v/>
      </c>
      <c r="K24" s="707" t="str">
        <v>2 - 1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EnglandGhana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2</v>
      </c>
      <c r="G25" s="713">
        <f t="shared" si="38"/>
        <v>7</v>
      </c>
      <c r="H25" s="645" t="str">
        <v>0 - 3</v>
      </c>
      <c r="I25" s="646" t="str">
        <v>1 - 2</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CroatiaGhana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Svetlana Säägi</cp:lastModifiedBy>
  <cp:lastPrinted>2024-08-12T08:42:52Z</cp:lastPrinted>
  <dcterms:created xsi:type="dcterms:W3CDTF">2018-06-13T10:24:55Z</dcterms:created>
  <dcterms:modified xsi:type="dcterms:W3CDTF">2026-06-08T19:18:10Z</dcterms:modified>
</cp:coreProperties>
</file>