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ELARI\ELARI\"/>
    </mc:Choice>
  </mc:AlternateContent>
  <xr:revisionPtr revIDLastSave="0" documentId="13_ncr:1_{A88C5834-A2DF-44A1-BA97-E36A0C356117}" xr6:coauthVersionLast="47" xr6:coauthVersionMax="47" xr10:uidLastSave="{00000000-0000-0000-0000-000000000000}"/>
  <bookViews>
    <workbookView xWindow="-110" yWindow="-110" windowWidth="19420" windowHeight="103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F126" i="47"/>
  <c r="G124" i="47"/>
  <c r="F124" i="47"/>
  <c r="LB124" i="47" s="1"/>
  <c r="LD124" i="47" s="1"/>
  <c r="LE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KP103" i="47" s="1"/>
  <c r="G102" i="47"/>
  <c r="F102" i="47"/>
  <c r="G101" i="47"/>
  <c r="F101" i="47"/>
  <c r="G100" i="47"/>
  <c r="F100" i="47"/>
  <c r="G99" i="47"/>
  <c r="F99" i="47"/>
  <c r="KC99" i="47" s="1"/>
  <c r="G98" i="47"/>
  <c r="F98" i="47"/>
  <c r="G97" i="47"/>
  <c r="F97" i="47"/>
  <c r="G96" i="47"/>
  <c r="F96" i="47"/>
  <c r="G95" i="47"/>
  <c r="F95" i="47"/>
  <c r="DC95" i="47" s="1"/>
  <c r="DD95" i="47" s="1"/>
  <c r="DE95" i="47" s="1"/>
  <c r="G94" i="47"/>
  <c r="F94" i="47"/>
  <c r="G93" i="47"/>
  <c r="F93" i="47"/>
  <c r="G92" i="47"/>
  <c r="F92" i="47"/>
  <c r="G91" i="47"/>
  <c r="F91" i="47"/>
  <c r="P91" i="47" s="1"/>
  <c r="S91" i="47" s="1"/>
  <c r="G90" i="47"/>
  <c r="F90" i="47"/>
  <c r="G126" i="28"/>
  <c r="F126" i="28"/>
  <c r="G124" i="28"/>
  <c r="F124" i="28"/>
  <c r="K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98" i="47"/>
  <c r="LP105" i="47"/>
  <c r="LQ105" i="47" s="1"/>
  <c r="LR105" i="47" s="1"/>
  <c r="LP96" i="47"/>
  <c r="LP92" i="47"/>
  <c r="LP94" i="47"/>
  <c r="LP98" i="47"/>
  <c r="LS98" i="47" s="1"/>
  <c r="LC105" i="47"/>
  <c r="LC96" i="47"/>
  <c r="LC92" i="47"/>
  <c r="LD92" i="47" s="1"/>
  <c r="LE92" i="47" s="1"/>
  <c r="LC94" i="47"/>
  <c r="LF94" i="47" s="1"/>
  <c r="LC98" i="47"/>
  <c r="KP105" i="47"/>
  <c r="KP96" i="47"/>
  <c r="KQ96" i="47" s="1"/>
  <c r="KR96" i="47" s="1"/>
  <c r="KP92" i="47"/>
  <c r="KQ92" i="47" s="1"/>
  <c r="KR92" i="47" s="1"/>
  <c r="KP94" i="47"/>
  <c r="KP98" i="47"/>
  <c r="KS98" i="47" s="1"/>
  <c r="KC105" i="47"/>
  <c r="KC96" i="47"/>
  <c r="KC92" i="47"/>
  <c r="KF92" i="47" s="1"/>
  <c r="KC94" i="47"/>
  <c r="KD94" i="47" s="1"/>
  <c r="KE94" i="47" s="1"/>
  <c r="KC98" i="47"/>
  <c r="KD98" i="47" s="1"/>
  <c r="KE98" i="47" s="1"/>
  <c r="JP105" i="47"/>
  <c r="JS105" i="47" s="1"/>
  <c r="JP96" i="47"/>
  <c r="JP92" i="47"/>
  <c r="JQ92" i="47" s="1"/>
  <c r="JR92" i="47" s="1"/>
  <c r="JP94" i="47"/>
  <c r="JS94" i="47" s="1"/>
  <c r="JP98" i="47"/>
  <c r="JC105" i="47"/>
  <c r="JD105" i="47" s="1"/>
  <c r="JE105" i="47" s="1"/>
  <c r="JC96" i="47"/>
  <c r="JC92" i="47"/>
  <c r="JC94" i="47"/>
  <c r="JF94" i="47" s="1"/>
  <c r="JC98" i="47"/>
  <c r="IP105" i="47"/>
  <c r="IS105" i="47" s="1"/>
  <c r="IP96" i="47"/>
  <c r="IP92" i="47"/>
  <c r="IS92" i="47" s="1"/>
  <c r="IP94" i="47"/>
  <c r="IS94" i="47" s="1"/>
  <c r="IP98" i="47"/>
  <c r="IC105" i="47"/>
  <c r="IC96" i="47"/>
  <c r="IF96" i="47" s="1"/>
  <c r="IC92" i="47"/>
  <c r="IC94" i="47"/>
  <c r="IC98" i="47"/>
  <c r="HP105" i="47"/>
  <c r="HP96" i="47"/>
  <c r="HS96" i="47" s="1"/>
  <c r="HP92" i="47"/>
  <c r="HP94" i="47"/>
  <c r="HQ94" i="47" s="1"/>
  <c r="HR94" i="47" s="1"/>
  <c r="HP98" i="47"/>
  <c r="HQ98" i="47" s="1"/>
  <c r="HR98" i="47" s="1"/>
  <c r="HC105" i="47"/>
  <c r="HF105" i="47" s="1"/>
  <c r="HC96" i="47"/>
  <c r="HD96" i="47" s="1"/>
  <c r="HE96" i="47" s="1"/>
  <c r="HC92" i="47"/>
  <c r="HD92" i="47" s="1"/>
  <c r="HE92" i="47" s="1"/>
  <c r="HC94" i="47"/>
  <c r="HC98" i="47"/>
  <c r="HD98" i="47" s="1"/>
  <c r="HE98" i="47" s="1"/>
  <c r="GP105" i="47"/>
  <c r="GQ105" i="47" s="1"/>
  <c r="GR105" i="47" s="1"/>
  <c r="GP96" i="47"/>
  <c r="GQ96" i="47" s="1"/>
  <c r="GR96" i="47" s="1"/>
  <c r="GP92" i="47"/>
  <c r="GS92" i="47" s="1"/>
  <c r="GP94" i="47"/>
  <c r="GQ94" i="47" s="1"/>
  <c r="GR94" i="47" s="1"/>
  <c r="GP98" i="47"/>
  <c r="GS98" i="47" s="1"/>
  <c r="GC105" i="47"/>
  <c r="GF105" i="47" s="1"/>
  <c r="GC96" i="47"/>
  <c r="GD96" i="47" s="1"/>
  <c r="GE96" i="47" s="1"/>
  <c r="GC92" i="47"/>
  <c r="GD92" i="47" s="1"/>
  <c r="GE92" i="47" s="1"/>
  <c r="GC94" i="47"/>
  <c r="GF94" i="47" s="1"/>
  <c r="GC98" i="47"/>
  <c r="FP105" i="47"/>
  <c r="FP96" i="47"/>
  <c r="FQ96" i="47" s="1"/>
  <c r="FR96" i="47" s="1"/>
  <c r="FP92" i="47"/>
  <c r="FQ92" i="47" s="1"/>
  <c r="FR92" i="47" s="1"/>
  <c r="FP94" i="47"/>
  <c r="FS94" i="47" s="1"/>
  <c r="FP98" i="47"/>
  <c r="FQ98" i="47" s="1"/>
  <c r="FR98" i="47" s="1"/>
  <c r="FC105" i="47"/>
  <c r="FD105" i="47" s="1"/>
  <c r="FE105" i="47" s="1"/>
  <c r="FC96" i="47"/>
  <c r="FF96" i="47" s="1"/>
  <c r="FC92" i="47"/>
  <c r="FF92" i="47" s="1"/>
  <c r="FC94" i="47"/>
  <c r="FC98" i="47"/>
  <c r="EP105" i="47"/>
  <c r="ES105" i="47" s="1"/>
  <c r="EP96" i="47"/>
  <c r="EQ96" i="47" s="1"/>
  <c r="ER96" i="47" s="1"/>
  <c r="EP92" i="47"/>
  <c r="EP94" i="47"/>
  <c r="EP98" i="47"/>
  <c r="EQ98" i="47" s="1"/>
  <c r="ER98" i="47" s="1"/>
  <c r="EC105" i="47"/>
  <c r="EC96" i="47"/>
  <c r="ED96" i="47" s="1"/>
  <c r="EE96" i="47" s="1"/>
  <c r="EC92" i="47"/>
  <c r="EF92" i="47" s="1"/>
  <c r="EC94" i="47"/>
  <c r="EF94" i="47" s="1"/>
  <c r="EC98" i="47"/>
  <c r="DP105" i="47"/>
  <c r="DS105" i="47" s="1"/>
  <c r="DP96" i="47"/>
  <c r="DS96" i="47" s="1"/>
  <c r="DP92" i="47"/>
  <c r="DS92" i="47" s="1"/>
  <c r="DP94" i="47"/>
  <c r="DP98" i="47"/>
  <c r="DQ98" i="47" s="1"/>
  <c r="DR98" i="47" s="1"/>
  <c r="DC105" i="47"/>
  <c r="DD105" i="47" s="1"/>
  <c r="DE105" i="47" s="1"/>
  <c r="DC96" i="47"/>
  <c r="DC92" i="47"/>
  <c r="DF92" i="47" s="1"/>
  <c r="DC94" i="47"/>
  <c r="DF94" i="47" s="1"/>
  <c r="DC98" i="47"/>
  <c r="DD98" i="47" s="1"/>
  <c r="DE98" i="47" s="1"/>
  <c r="CP105" i="47"/>
  <c r="CS105" i="47" s="1"/>
  <c r="CP96" i="47"/>
  <c r="CQ96" i="47" s="1"/>
  <c r="CR96" i="47" s="1"/>
  <c r="CP92" i="47"/>
  <c r="CQ92" i="47" s="1"/>
  <c r="CR92" i="47" s="1"/>
  <c r="CP94" i="47"/>
  <c r="CQ94" i="47" s="1"/>
  <c r="CR94" i="47" s="1"/>
  <c r="CP98" i="47"/>
  <c r="CS98" i="47" s="1"/>
  <c r="CC105" i="47"/>
  <c r="CD105" i="47" s="1"/>
  <c r="CE105" i="47" s="1"/>
  <c r="CC96" i="47"/>
  <c r="CC92" i="47"/>
  <c r="CD92" i="47" s="1"/>
  <c r="CE92" i="47" s="1"/>
  <c r="CC94" i="47"/>
  <c r="CD94" i="47" s="1"/>
  <c r="CE94" i="47" s="1"/>
  <c r="CC98" i="47"/>
  <c r="CD98" i="47" s="1"/>
  <c r="CE98" i="47" s="1"/>
  <c r="BP105" i="47"/>
  <c r="BQ105" i="47" s="1"/>
  <c r="BR105" i="47" s="1"/>
  <c r="BP96" i="47"/>
  <c r="BS96" i="47" s="1"/>
  <c r="BP92" i="47"/>
  <c r="BS92" i="47" s="1"/>
  <c r="BP94" i="47"/>
  <c r="BQ94" i="47" s="1"/>
  <c r="BR94" i="47" s="1"/>
  <c r="BP98" i="47"/>
  <c r="BS98" i="47" s="1"/>
  <c r="BC105" i="47"/>
  <c r="BC96" i="47"/>
  <c r="BD96" i="47" s="1"/>
  <c r="BE96" i="47" s="1"/>
  <c r="BC92" i="47"/>
  <c r="BF92" i="47" s="1"/>
  <c r="BC94" i="47"/>
  <c r="BD94" i="47" s="1"/>
  <c r="BE94" i="47" s="1"/>
  <c r="BC98" i="47"/>
  <c r="AP105" i="47"/>
  <c r="AQ105" i="47" s="1"/>
  <c r="AR105" i="47" s="1"/>
  <c r="AP96" i="47"/>
  <c r="AQ96" i="47" s="1"/>
  <c r="AR96" i="47" s="1"/>
  <c r="AP92" i="47"/>
  <c r="AS92" i="47" s="1"/>
  <c r="AP94" i="47"/>
  <c r="AS94" i="47" s="1"/>
  <c r="AP98" i="47"/>
  <c r="AQ98" i="47" s="1"/>
  <c r="AR98" i="47" s="1"/>
  <c r="AC92" i="47"/>
  <c r="AC98" i="47"/>
  <c r="AD98" i="47" s="1"/>
  <c r="AE98" i="47" s="1"/>
  <c r="AC105" i="47"/>
  <c r="AF105" i="47" s="1"/>
  <c r="AC94" i="47"/>
  <c r="AF94" i="47" s="1"/>
  <c r="O105" i="47"/>
  <c r="O104" i="47"/>
  <c r="O103" i="47"/>
  <c r="O102" i="47"/>
  <c r="O101" i="47"/>
  <c r="O100" i="47"/>
  <c r="O99" i="47"/>
  <c r="O98" i="47"/>
  <c r="O97" i="47"/>
  <c r="O96" i="47"/>
  <c r="O95" i="47"/>
  <c r="O94" i="47"/>
  <c r="O93" i="47"/>
  <c r="O92" i="47"/>
  <c r="O91" i="47"/>
  <c r="O90" i="47"/>
  <c r="EO124" i="47"/>
  <c r="P94" i="47"/>
  <c r="P98" i="47"/>
  <c r="S98"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LP91" i="47"/>
  <c r="LS91" i="47" s="1"/>
  <c r="GC91" i="47"/>
  <c r="GD91" i="47" s="1"/>
  <c r="GE91" i="47" s="1"/>
  <c r="DP91" i="47"/>
  <c r="DS91"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J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IO124" i="47" l="1"/>
  <c r="IS124" i="47" s="1"/>
  <c r="AO126" i="28"/>
  <c r="FB126" i="28"/>
  <c r="JB126" i="28"/>
  <c r="AO124" i="47"/>
  <c r="AS124" i="47" s="1"/>
  <c r="O124" i="47"/>
  <c r="Q124" i="47" s="1"/>
  <c r="R124" i="47" s="1"/>
  <c r="DO126" i="28"/>
  <c r="HO126" i="28"/>
  <c r="HO130" i="28" s="1"/>
  <c r="HO131" i="28" s="1"/>
  <c r="LO126" i="28"/>
  <c r="LO130" i="28" s="1"/>
  <c r="LO131" i="28" s="1"/>
  <c r="DO124" i="47"/>
  <c r="DQ124" i="47" s="1"/>
  <c r="DR124" i="47" s="1"/>
  <c r="HO124" i="47"/>
  <c r="LO124" i="47"/>
  <c r="LQ124" i="47" s="1"/>
  <c r="LR124" i="47" s="1"/>
  <c r="AB126" i="28"/>
  <c r="AB130" i="28" s="1"/>
  <c r="AB131" i="28" s="1"/>
  <c r="EB126" i="28"/>
  <c r="IB126" i="28"/>
  <c r="IB130" i="28" s="1"/>
  <c r="IB131" i="28" s="1"/>
  <c r="MB126" i="28"/>
  <c r="MB130" i="28" s="1"/>
  <c r="MB131" i="28" s="1"/>
  <c r="EB124" i="47"/>
  <c r="EF124" i="47" s="1"/>
  <c r="IB124" i="47"/>
  <c r="MB124" i="47"/>
  <c r="BB124" i="47"/>
  <c r="BD124" i="47" s="1"/>
  <c r="BE124" i="47" s="1"/>
  <c r="BO126" i="28"/>
  <c r="BO130" i="28" s="1"/>
  <c r="BO131" i="28" s="1"/>
  <c r="HB126" i="28"/>
  <c r="LB126" i="28"/>
  <c r="BO124" i="47"/>
  <c r="BS124" i="47" s="1"/>
  <c r="FO124" i="47"/>
  <c r="FS124" i="47" s="1"/>
  <c r="JO124" i="47"/>
  <c r="JQ124" i="47" s="1"/>
  <c r="JR124" i="47" s="1"/>
  <c r="BB126" i="28"/>
  <c r="GB126" i="28"/>
  <c r="GB130" i="28" s="1"/>
  <c r="GB131" i="28" s="1"/>
  <c r="KB126" i="28"/>
  <c r="KB130" i="28" s="1"/>
  <c r="KB131" i="28" s="1"/>
  <c r="JB124" i="47"/>
  <c r="CB126" i="28"/>
  <c r="CB130" i="28" s="1"/>
  <c r="CB131" i="28" s="1"/>
  <c r="EO126" i="28"/>
  <c r="EO130" i="28" s="1"/>
  <c r="EO131" i="28" s="1"/>
  <c r="IO126" i="28"/>
  <c r="CB124" i="47"/>
  <c r="CD124" i="47" s="1"/>
  <c r="CE124" i="47" s="1"/>
  <c r="GB124" i="47"/>
  <c r="KB124" i="47"/>
  <c r="KF124" i="47" s="1"/>
  <c r="AB124" i="47"/>
  <c r="AD124" i="47" s="1"/>
  <c r="AE124" i="47" s="1"/>
  <c r="DB126" i="28"/>
  <c r="FO126" i="28"/>
  <c r="FO130" i="28" s="1"/>
  <c r="FO131" i="28" s="1"/>
  <c r="JO126" i="28"/>
  <c r="JO130" i="28" s="1"/>
  <c r="JO131" i="28" s="1"/>
  <c r="CO124" i="47"/>
  <c r="CS124" i="47" s="1"/>
  <c r="GO124" i="47"/>
  <c r="GS124" i="47" s="1"/>
  <c r="KO124" i="47"/>
  <c r="KS124" i="47" s="1"/>
  <c r="FB124" i="47"/>
  <c r="FF124" i="47" s="1"/>
  <c r="O126" i="28"/>
  <c r="O130" i="28" s="1"/>
  <c r="O131" i="28" s="1"/>
  <c r="CO126" i="28"/>
  <c r="GO126" i="28"/>
  <c r="GO130" i="28" s="1"/>
  <c r="GO131" i="28" s="1"/>
  <c r="DB124" i="47"/>
  <c r="DF124" i="47" s="1"/>
  <c r="HB124" i="47"/>
  <c r="HF124" i="47" s="1"/>
  <c r="AC103" i="47"/>
  <c r="AF103" i="47" s="1"/>
  <c r="CC103" i="47"/>
  <c r="CF103" i="47" s="1"/>
  <c r="EC103" i="47"/>
  <c r="GC103" i="47"/>
  <c r="GF103" i="47" s="1"/>
  <c r="IC103" i="47"/>
  <c r="IF103" i="47" s="1"/>
  <c r="KC103" i="47"/>
  <c r="KF103" i="47" s="1"/>
  <c r="MC103" i="47"/>
  <c r="MF103" i="47" s="1"/>
  <c r="BP103" i="47"/>
  <c r="BS103" i="47" s="1"/>
  <c r="DP103" i="47"/>
  <c r="DS103" i="47" s="1"/>
  <c r="FP103" i="47"/>
  <c r="HP103" i="47"/>
  <c r="HS103" i="47" s="1"/>
  <c r="JP103" i="47"/>
  <c r="LP103" i="47"/>
  <c r="LQ103" i="47" s="1"/>
  <c r="LR103" i="47" s="1"/>
  <c r="P103" i="47"/>
  <c r="Q103" i="47" s="1"/>
  <c r="R103" i="47" s="1"/>
  <c r="BC103" i="47"/>
  <c r="BF103" i="47" s="1"/>
  <c r="DC103" i="47"/>
  <c r="DF103" i="47" s="1"/>
  <c r="FC103" i="47"/>
  <c r="FD103" i="47" s="1"/>
  <c r="FE103" i="47" s="1"/>
  <c r="HC103" i="47"/>
  <c r="JC103" i="47"/>
  <c r="JD103" i="47" s="1"/>
  <c r="JE103" i="47" s="1"/>
  <c r="LC103" i="47"/>
  <c r="LF103" i="47" s="1"/>
  <c r="AP103" i="47"/>
  <c r="AS103" i="47" s="1"/>
  <c r="CP103" i="47"/>
  <c r="CQ103" i="47" s="1"/>
  <c r="CR103" i="47" s="1"/>
  <c r="EP103" i="47"/>
  <c r="ES103" i="47" s="1"/>
  <c r="GP103" i="47"/>
  <c r="GS103" i="47" s="1"/>
  <c r="IP103" i="47"/>
  <c r="IS103" i="47" s="1"/>
  <c r="DC99" i="47"/>
  <c r="DD99" i="47" s="1"/>
  <c r="DE99" i="47" s="1"/>
  <c r="AP99" i="47"/>
  <c r="GP99" i="47"/>
  <c r="GQ99" i="47" s="1"/>
  <c r="GR99" i="47" s="1"/>
  <c r="FP99" i="47"/>
  <c r="FQ99" i="47" s="1"/>
  <c r="FR99" i="47" s="1"/>
  <c r="GC99" i="47"/>
  <c r="GF99" i="47" s="1"/>
  <c r="HP99" i="47"/>
  <c r="HQ99" i="47" s="1"/>
  <c r="HR99" i="47" s="1"/>
  <c r="LP99" i="47"/>
  <c r="HC99" i="47"/>
  <c r="HF99" i="47" s="1"/>
  <c r="CP99" i="47"/>
  <c r="CS99" i="47" s="1"/>
  <c r="IP99" i="47"/>
  <c r="IQ99" i="47" s="1"/>
  <c r="IR99" i="47" s="1"/>
  <c r="JP99" i="47"/>
  <c r="JS99" i="47" s="1"/>
  <c r="DP99" i="47"/>
  <c r="EC99" i="47"/>
  <c r="ED99" i="47" s="1"/>
  <c r="EE99" i="47" s="1"/>
  <c r="LC99" i="47"/>
  <c r="LF99" i="47" s="1"/>
  <c r="AC99" i="47"/>
  <c r="AF99" i="47" s="1"/>
  <c r="KP99" i="47"/>
  <c r="KQ99" i="47" s="1"/>
  <c r="KR99" i="47" s="1"/>
  <c r="IC99" i="47"/>
  <c r="ID99" i="47" s="1"/>
  <c r="IE99" i="47" s="1"/>
  <c r="MC99" i="47"/>
  <c r="MF99" i="47" s="1"/>
  <c r="EP99" i="47"/>
  <c r="EQ99" i="47" s="1"/>
  <c r="ER99" i="47" s="1"/>
  <c r="FC99" i="47"/>
  <c r="FF99" i="47" s="1"/>
  <c r="JC99" i="47"/>
  <c r="JD99" i="47" s="1"/>
  <c r="JE99" i="47" s="1"/>
  <c r="CC99" i="47"/>
  <c r="CD99" i="47" s="1"/>
  <c r="CE99" i="47" s="1"/>
  <c r="BC99" i="47"/>
  <c r="BP99" i="47"/>
  <c r="BQ99" i="47" s="1"/>
  <c r="BR99" i="47" s="1"/>
  <c r="P99" i="47"/>
  <c r="Q99" i="47" s="1"/>
  <c r="R99" i="47" s="1"/>
  <c r="HC95" i="47"/>
  <c r="DP95" i="47"/>
  <c r="EP95" i="47"/>
  <c r="HP95" i="47"/>
  <c r="HS95" i="47" s="1"/>
  <c r="IP95" i="47"/>
  <c r="IQ95" i="47" s="1"/>
  <c r="IR95" i="47" s="1"/>
  <c r="CC95" i="47"/>
  <c r="CD95" i="47" s="1"/>
  <c r="CE95" i="47" s="1"/>
  <c r="LC95" i="47"/>
  <c r="LF95" i="47" s="1"/>
  <c r="LP95" i="47"/>
  <c r="LQ95" i="47" s="1"/>
  <c r="LR95" i="47" s="1"/>
  <c r="AC95" i="47"/>
  <c r="AF95" i="47" s="1"/>
  <c r="GC95" i="47"/>
  <c r="GD95" i="47" s="1"/>
  <c r="GE95" i="47" s="1"/>
  <c r="P95" i="47"/>
  <c r="S95" i="47" s="1"/>
  <c r="BC95" i="47"/>
  <c r="BF95" i="47" s="1"/>
  <c r="KC95" i="47"/>
  <c r="KD95" i="47" s="1"/>
  <c r="KE95" i="47" s="1"/>
  <c r="EC95" i="47"/>
  <c r="ED95" i="47" s="1"/>
  <c r="EE95" i="47" s="1"/>
  <c r="FC95" i="47"/>
  <c r="FF95" i="47" s="1"/>
  <c r="CP95" i="47"/>
  <c r="CQ95" i="47" s="1"/>
  <c r="CR95" i="47" s="1"/>
  <c r="IC95" i="47"/>
  <c r="IF95" i="47" s="1"/>
  <c r="JC95" i="47"/>
  <c r="JD95" i="47" s="1"/>
  <c r="JE95" i="47" s="1"/>
  <c r="GP95" i="47"/>
  <c r="GQ95" i="47" s="1"/>
  <c r="GR95" i="47" s="1"/>
  <c r="MC95" i="47"/>
  <c r="MF95" i="47" s="1"/>
  <c r="BP95" i="47"/>
  <c r="BQ95" i="47" s="1"/>
  <c r="BR95" i="47" s="1"/>
  <c r="KP95" i="47"/>
  <c r="KS95" i="47" s="1"/>
  <c r="AP95" i="47"/>
  <c r="AQ95" i="47" s="1"/>
  <c r="AR95" i="47" s="1"/>
  <c r="FP95" i="47"/>
  <c r="FS95" i="47" s="1"/>
  <c r="LC91" i="47"/>
  <c r="CC91" i="47"/>
  <c r="CD91" i="47" s="1"/>
  <c r="CE91" i="47" s="1"/>
  <c r="IP91" i="47"/>
  <c r="MC91" i="47"/>
  <c r="MD91" i="47" s="1"/>
  <c r="ME91" i="47" s="1"/>
  <c r="HC91" i="47"/>
  <c r="HD91" i="47" s="1"/>
  <c r="HE91" i="47" s="1"/>
  <c r="JP91" i="47"/>
  <c r="JQ91" i="47" s="1"/>
  <c r="JR91" i="47" s="1"/>
  <c r="IC91" i="47"/>
  <c r="DC91" i="47"/>
  <c r="DD91" i="47" s="1"/>
  <c r="DE91" i="47" s="1"/>
  <c r="FP91" i="47"/>
  <c r="FS91" i="47" s="1"/>
  <c r="EP91" i="47"/>
  <c r="ES91" i="47" s="1"/>
  <c r="KP91" i="47"/>
  <c r="BP91" i="47"/>
  <c r="BS91" i="47" s="1"/>
  <c r="EC91" i="47"/>
  <c r="ED91" i="47" s="1"/>
  <c r="EE91" i="47" s="1"/>
  <c r="GP91" i="47"/>
  <c r="GQ91" i="47" s="1"/>
  <c r="GR91" i="47" s="1"/>
  <c r="JC91" i="47"/>
  <c r="JD91" i="47" s="1"/>
  <c r="JE91" i="47" s="1"/>
  <c r="AP91" i="47"/>
  <c r="AS91" i="47" s="1"/>
  <c r="CP91" i="47"/>
  <c r="CQ91" i="47" s="1"/>
  <c r="CR91" i="47" s="1"/>
  <c r="FC91" i="47"/>
  <c r="FF91" i="47" s="1"/>
  <c r="AC91" i="47"/>
  <c r="AF91" i="47" s="1"/>
  <c r="HP91" i="47"/>
  <c r="HS91" i="47" s="1"/>
  <c r="KC91" i="47"/>
  <c r="BC91" i="47"/>
  <c r="BF91" i="47" s="1"/>
  <c r="F69" i="47"/>
  <c r="F80" i="28"/>
  <c r="F71" i="47"/>
  <c r="LC71" i="47" s="1"/>
  <c r="LF71" i="47" s="1"/>
  <c r="G78" i="47"/>
  <c r="GC78" i="47" s="1"/>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AG130" i="28"/>
  <c r="AG131" i="28" s="1"/>
  <c r="EG130" i="28"/>
  <c r="EG131" i="28" s="1"/>
  <c r="IG130" i="28"/>
  <c r="IG131" i="28" s="1"/>
  <c r="MG130" i="28"/>
  <c r="MG131" i="28" s="1"/>
  <c r="EB130" i="28"/>
  <c r="E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CT130" i="28"/>
  <c r="CT131" i="28" s="1"/>
  <c r="GT130" i="28"/>
  <c r="GT131" i="28" s="1"/>
  <c r="KT130" i="28"/>
  <c r="KT131" i="28" s="1"/>
  <c r="HB130" i="28"/>
  <c r="HB131" i="28" s="1"/>
  <c r="LB130" i="28"/>
  <c r="LB131" i="28" s="1"/>
  <c r="CG130" i="28"/>
  <c r="CG131" i="28" s="1"/>
  <c r="GG130" i="28"/>
  <c r="GG131" i="28" s="1"/>
  <c r="KG130" i="28"/>
  <c r="KG131" i="28" s="1"/>
  <c r="AT130" i="28"/>
  <c r="AT131" i="28" s="1"/>
  <c r="IO130" i="28"/>
  <c r="IO131" i="28" s="1"/>
  <c r="BT130" i="28"/>
  <c r="BT131" i="28" s="1"/>
  <c r="FT130" i="28"/>
  <c r="FT131" i="28" s="1"/>
  <c r="JT130" i="28"/>
  <c r="JT131" i="28" s="1"/>
  <c r="IT130" i="28"/>
  <c r="IT131" i="28" s="1"/>
  <c r="DB130" i="28"/>
  <c r="DB131" i="28" s="1"/>
  <c r="BG130" i="28"/>
  <c r="BG131" i="28" s="1"/>
  <c r="FG130" i="28"/>
  <c r="FG131" i="28" s="1"/>
  <c r="JG130" i="28"/>
  <c r="JG131" i="28" s="1"/>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KE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BP71" i="47"/>
  <c r="BQ71" i="47" s="1"/>
  <c r="IC71" i="47"/>
  <c r="ID71" i="47" s="1"/>
  <c r="FP71" i="47"/>
  <c r="FS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DF95" i="47"/>
  <c r="FC67" i="28"/>
  <c r="HS105" i="47"/>
  <c r="HQ105" i="47"/>
  <c r="HR105" i="47" s="1"/>
  <c r="KS103" i="47"/>
  <c r="KQ103" i="47"/>
  <c r="KR103" i="47" s="1"/>
  <c r="HQ93" i="47"/>
  <c r="HR93" i="47" s="1"/>
  <c r="LQ91" i="47"/>
  <c r="LR91" i="47" s="1"/>
  <c r="LQ93" i="47"/>
  <c r="LR93" i="47" s="1"/>
  <c r="CF97" i="47"/>
  <c r="ID124" i="47"/>
  <c r="IE124" i="47" s="1"/>
  <c r="IF124" i="47"/>
  <c r="MF124" i="47"/>
  <c r="MD124" i="47"/>
  <c r="ME124" i="47" s="1"/>
  <c r="EF98" i="47"/>
  <c r="ED98" i="47"/>
  <c r="EE98" i="47" s="1"/>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LQ102" i="47"/>
  <c r="LR102" i="47" s="1"/>
  <c r="IS99" i="47"/>
  <c r="FB128" i="47"/>
  <c r="FB129" i="47" s="1"/>
  <c r="LB128" i="47"/>
  <c r="LB129" i="47" s="1"/>
  <c r="AD126" i="47"/>
  <c r="AE126" i="47" s="1"/>
  <c r="KS93" i="47"/>
  <c r="KF104" i="47"/>
  <c r="MF97"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HQ96" i="47"/>
  <c r="HR96" i="47" s="1"/>
  <c r="IQ92" i="47"/>
  <c r="IR92" i="47" s="1"/>
  <c r="KV75" i="28"/>
  <c r="JV75" i="28"/>
  <c r="W23" i="71"/>
  <c r="F42"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IS126" i="47"/>
  <c r="C112" i="28"/>
  <c r="B112" i="28" s="1"/>
  <c r="HQ90" i="47"/>
  <c r="HR90" i="47" s="1"/>
  <c r="MD100" i="47"/>
  <c r="ME100" i="47" s="1"/>
  <c r="GF95" i="47"/>
  <c r="MD99" i="47"/>
  <c r="ME99" i="47" s="1"/>
  <c r="JQ99" i="47"/>
  <c r="JR99" i="47" s="1"/>
  <c r="F85" i="28"/>
  <c r="E127" i="48"/>
  <c r="IF126" i="47"/>
  <c r="C111" i="28"/>
  <c r="B111" i="28" s="1"/>
  <c r="BD90" i="47"/>
  <c r="BE90" i="47" s="1"/>
  <c r="DS99" i="47"/>
  <c r="DQ99" i="47"/>
  <c r="DR99" i="47" s="1"/>
  <c r="EF102" i="47"/>
  <c r="ED102" i="47"/>
  <c r="EE102" i="47" s="1"/>
  <c r="E114" i="47"/>
  <c r="D114" i="47" s="1"/>
  <c r="KD93" i="47"/>
  <c r="KE93" i="47" s="1"/>
  <c r="DF90" i="47"/>
  <c r="EF99" i="47"/>
  <c r="CQ124" i="47"/>
  <c r="CR124" i="47" s="1"/>
  <c r="FI127" i="28"/>
  <c r="KD92" i="47"/>
  <c r="KE92" i="47" s="1"/>
  <c r="ID103" i="47"/>
  <c r="IE103" i="47" s="1"/>
  <c r="MD103" i="47"/>
  <c r="ME103" i="47" s="1"/>
  <c r="DQ96" i="47"/>
  <c r="DR96" i="47" s="1"/>
  <c r="BV127" i="28"/>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U69" i="33"/>
  <c r="DP85" i="47"/>
  <c r="DS85" i="47" s="1"/>
  <c r="BC85" i="47"/>
  <c r="CD102" i="47"/>
  <c r="CE102" i="47" s="1"/>
  <c r="FQ91" i="47"/>
  <c r="FR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DF98" i="47"/>
  <c r="DS98" i="47"/>
  <c r="FS92" i="47"/>
  <c r="JQ105" i="47"/>
  <c r="JR105" i="47" s="1"/>
  <c r="BS105" i="47"/>
  <c r="ES98" i="47"/>
  <c r="GQ92" i="47"/>
  <c r="GR92" i="47" s="1"/>
  <c r="GF96" i="47"/>
  <c r="FF105" i="47"/>
  <c r="B21" i="48"/>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C122" i="28"/>
  <c r="B122" i="28" s="1"/>
  <c r="C122" i="47"/>
  <c r="B122" i="47" s="1"/>
  <c r="BS126" i="47"/>
  <c r="BQ126" i="47"/>
  <c r="BR126"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Q124" i="47" l="1"/>
  <c r="BR124" i="47" s="1"/>
  <c r="CO128" i="47"/>
  <c r="CO129" i="47" s="1"/>
  <c r="EB128" i="47"/>
  <c r="EB129" i="47" s="1"/>
  <c r="FQ124" i="47"/>
  <c r="FR124" i="47" s="1"/>
  <c r="BO128" i="47"/>
  <c r="BO129" i="47" s="1"/>
  <c r="DD124" i="47"/>
  <c r="DE124" i="47" s="1"/>
  <c r="AB128" i="47"/>
  <c r="AB129" i="47" s="1"/>
  <c r="AF124" i="47"/>
  <c r="BF124" i="47"/>
  <c r="KD124" i="47"/>
  <c r="KE124" i="47" s="1"/>
  <c r="FD124" i="47"/>
  <c r="FE124" i="47" s="1"/>
  <c r="FO128" i="47"/>
  <c r="FO129" i="47" s="1"/>
  <c r="DB128" i="47"/>
  <c r="DB129" i="47" s="1"/>
  <c r="HD124" i="47"/>
  <c r="HE124" i="47" s="1"/>
  <c r="DD103" i="47"/>
  <c r="DE103" i="47" s="1"/>
  <c r="CS103" i="47"/>
  <c r="BQ103" i="47"/>
  <c r="BR103" i="47" s="1"/>
  <c r="GQ103" i="47"/>
  <c r="GR103" i="47" s="1"/>
  <c r="BS99" i="47"/>
  <c r="HD99" i="47"/>
  <c r="HE99" i="47" s="1"/>
  <c r="ES99" i="47"/>
  <c r="MD95" i="47"/>
  <c r="ME95" i="47" s="1"/>
  <c r="CS95" i="47"/>
  <c r="BD95" i="47"/>
  <c r="BE95" i="47" s="1"/>
  <c r="AS95" i="47"/>
  <c r="FQ95" i="47"/>
  <c r="FR95" i="47" s="1"/>
  <c r="LS95" i="47"/>
  <c r="LD95" i="47"/>
  <c r="LE95" i="47" s="1"/>
  <c r="FD95" i="47"/>
  <c r="FE95" i="47" s="1"/>
  <c r="Q95" i="47"/>
  <c r="R95" i="47" s="1"/>
  <c r="AQ91" i="47"/>
  <c r="AR91" i="47" s="1"/>
  <c r="JS91" i="47"/>
  <c r="BD91" i="47"/>
  <c r="BE91" i="47" s="1"/>
  <c r="GS91" i="47"/>
  <c r="GP78" i="47"/>
  <c r="GS78" i="47" s="1"/>
  <c r="EC71" i="47"/>
  <c r="EE71" i="47" s="1"/>
  <c r="JC71" i="47"/>
  <c r="JD71" i="47" s="1"/>
  <c r="JP71" i="47"/>
  <c r="JQ71" i="47" s="1"/>
  <c r="EP71" i="47"/>
  <c r="ER71" i="47" s="1"/>
  <c r="CC71" i="47"/>
  <c r="CE71" i="47" s="1"/>
  <c r="EP78" i="47"/>
  <c r="ES78" i="47" s="1"/>
  <c r="KC78" i="47"/>
  <c r="KE78" i="47" s="1"/>
  <c r="DP78" i="47"/>
  <c r="DS78" i="47" s="1"/>
  <c r="CP78" i="47"/>
  <c r="CQ78" i="47" s="1"/>
  <c r="IC78" i="47"/>
  <c r="DC78" i="47"/>
  <c r="DE78" i="47" s="1"/>
  <c r="FP78" i="47"/>
  <c r="FQ78" i="47" s="1"/>
  <c r="CC78" i="47"/>
  <c r="CE78" i="47" s="1"/>
  <c r="HC78" i="47"/>
  <c r="HD78" i="47" s="1"/>
  <c r="HP78" i="47"/>
  <c r="HR78" i="47" s="1"/>
  <c r="BC78" i="47"/>
  <c r="BF78" i="47" s="1"/>
  <c r="P78" i="47"/>
  <c r="S78" i="47" s="1"/>
  <c r="AC78" i="47"/>
  <c r="AF78" i="47" s="1"/>
  <c r="AP78" i="47"/>
  <c r="AR78" i="47" s="1"/>
  <c r="JC78" i="47"/>
  <c r="JD78" i="47" s="1"/>
  <c r="MC78" i="47"/>
  <c r="ME78" i="47" s="1"/>
  <c r="KD13" i="47"/>
  <c r="JP78" i="47"/>
  <c r="JS78" i="47" s="1"/>
  <c r="BP78" i="47"/>
  <c r="BS78" i="47" s="1"/>
  <c r="FC78" i="47"/>
  <c r="FF78" i="47" s="1"/>
  <c r="LC78" i="47"/>
  <c r="LE78" i="47" s="1"/>
  <c r="IP78" i="47"/>
  <c r="IQ78" i="47" s="1"/>
  <c r="LP78" i="47"/>
  <c r="LR78" i="47" s="1"/>
  <c r="KP78" i="47"/>
  <c r="KS78" i="47" s="1"/>
  <c r="EC78" i="47"/>
  <c r="EE78" i="47" s="1"/>
  <c r="HE13" i="47"/>
  <c r="KF13"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S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Q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D54"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F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R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EO139" i="47" l="1"/>
  <c r="HO139" i="47"/>
  <c r="JS71" i="47"/>
  <c r="JR71" i="47"/>
  <c r="CD71" i="47"/>
  <c r="EQ71" i="47"/>
  <c r="ES71" i="47"/>
  <c r="DR78" i="47"/>
  <c r="KF78" i="47"/>
  <c r="KD78" i="47"/>
  <c r="DQ78" i="47"/>
  <c r="CF71" i="47"/>
  <c r="ER78" i="47"/>
  <c r="EQ78" i="47"/>
  <c r="AS78" i="47"/>
  <c r="DD78" i="47"/>
  <c r="AQ78" i="47"/>
  <c r="DF78" i="47"/>
  <c r="JF78" i="47"/>
  <c r="FS78" i="47"/>
  <c r="FR78" i="47"/>
  <c r="JE78" i="47"/>
  <c r="CS78" i="47"/>
  <c r="MF78" i="47"/>
  <c r="MD78" i="47"/>
  <c r="HE78" i="47"/>
  <c r="HS78" i="47"/>
  <c r="HQ78" i="47"/>
  <c r="JR78" i="47"/>
  <c r="JQ78" i="47"/>
  <c r="CD78" i="47"/>
  <c r="CF78" i="47"/>
  <c r="HF78" i="47"/>
  <c r="Q78" i="47"/>
  <c r="JS79" i="28"/>
  <c r="FD78" i="47"/>
  <c r="R78" i="47"/>
  <c r="AD78" i="47"/>
  <c r="BD78" i="47"/>
  <c r="BR78" i="47"/>
  <c r="BE78" i="47"/>
  <c r="AE78" i="47"/>
  <c r="BQ78" i="47"/>
  <c r="FE78" i="47"/>
  <c r="JE79" i="28"/>
  <c r="JQ79" i="28"/>
  <c r="LF78" i="47"/>
  <c r="LD78" i="47"/>
  <c r="AR64" i="28"/>
  <c r="IS78" i="47"/>
  <c r="IR78" i="47"/>
  <c r="EF78" i="47"/>
  <c r="ED78" i="47"/>
  <c r="KR78" i="47"/>
  <c r="LQ78" i="47"/>
  <c r="KQ78" i="47"/>
  <c r="LS78" i="47"/>
  <c r="HD64" i="28"/>
  <c r="KE79" i="28"/>
  <c r="LR79" i="28"/>
  <c r="GQ79" i="28"/>
  <c r="LQ79" i="28"/>
  <c r="GS79" i="28"/>
  <c r="BR79" i="28"/>
  <c r="KD79" i="28"/>
  <c r="DW52" i="47"/>
  <c r="BY16" i="47"/>
  <c r="IE79" i="28"/>
  <c r="KF41" i="28"/>
  <c r="AQ64" i="28"/>
  <c r="JE29" i="28"/>
  <c r="IF79" i="28"/>
  <c r="DD64" i="28"/>
  <c r="KE41" i="28"/>
  <c r="HE64" i="28"/>
  <c r="JF29" i="28"/>
  <c r="AI47" i="33"/>
  <c r="HW52" i="47"/>
  <c r="AC49" i="33"/>
  <c r="FJ52" i="47"/>
  <c r="IS64" i="28"/>
  <c r="LE24" i="28"/>
  <c r="KJ52" i="47"/>
  <c r="IW52" i="47"/>
  <c r="EJ52" i="47"/>
  <c r="AL16" i="47"/>
  <c r="AC47" i="33"/>
  <c r="AW52" i="47"/>
  <c r="AC54" i="33"/>
  <c r="JW52" i="47"/>
  <c r="EW52" i="47"/>
  <c r="KE29" i="28"/>
  <c r="BE27" i="28"/>
  <c r="AS41" i="28"/>
  <c r="ER64" i="28"/>
  <c r="AC48" i="33"/>
  <c r="HJ52" i="47"/>
  <c r="W52" i="47"/>
  <c r="BW52" i="47"/>
  <c r="C52" i="28"/>
  <c r="JJ52" i="28" s="1"/>
  <c r="LJ52" i="47"/>
  <c r="LF24" i="28"/>
  <c r="IR64" i="28"/>
  <c r="KD29" i="28"/>
  <c r="J52" i="47"/>
  <c r="BJ52" i="47"/>
  <c r="FW52" i="47"/>
  <c r="EQ64" i="28"/>
  <c r="AF29" i="28"/>
  <c r="R27" i="28"/>
  <c r="FE79" i="28"/>
  <c r="IJ52" i="47"/>
  <c r="KW52" i="47"/>
  <c r="GR57" i="28"/>
  <c r="DJ52" i="47"/>
  <c r="CW52" i="47"/>
  <c r="BD79" i="28"/>
  <c r="S27" i="28"/>
  <c r="CJ52" i="47"/>
  <c r="GW52" i="47"/>
  <c r="BE79" i="28"/>
  <c r="BF27" i="28"/>
  <c r="GJ52" i="47"/>
  <c r="AJ52" i="47"/>
  <c r="LW52" i="47"/>
  <c r="HE79" i="28"/>
  <c r="S41" i="28"/>
  <c r="Z32" i="64"/>
  <c r="R41" i="28"/>
  <c r="AR41" i="28"/>
  <c r="LY16" i="47"/>
  <c r="KL16" i="47"/>
  <c r="AY16" i="47"/>
  <c r="IL16" i="47"/>
  <c r="CY16" i="47"/>
  <c r="Y16" i="47"/>
  <c r="EY16" i="47"/>
  <c r="JY16" i="47"/>
  <c r="FL16" i="47"/>
  <c r="GY16" i="47"/>
  <c r="LL16" i="47"/>
  <c r="HL16" i="47"/>
  <c r="GL16" i="47"/>
  <c r="HD27" i="28"/>
  <c r="BL16" i="47"/>
  <c r="L16" i="47"/>
  <c r="IY16" i="47"/>
  <c r="DY16" i="47"/>
  <c r="CL16" i="47"/>
  <c r="HE27" i="28"/>
  <c r="KY16" i="47"/>
  <c r="DL16" i="47"/>
  <c r="EL16" i="47"/>
  <c r="FY16" i="47"/>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47" s="1"/>
  <c r="D87" i="48"/>
  <c r="R23" i="33"/>
  <c r="Q24" i="71"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C43" i="47"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88" i="28" l="1"/>
  <c r="GW52" i="28"/>
  <c r="KW52" i="28"/>
  <c r="KJ52" i="28"/>
  <c r="IW52" i="28"/>
  <c r="CW52" i="28"/>
  <c r="DW52" i="28"/>
  <c r="Y14" i="28"/>
  <c r="E76" i="28"/>
  <c r="HL76" i="28" s="1"/>
  <c r="E29" i="28"/>
  <c r="Z30" i="61"/>
  <c r="B52" i="28"/>
  <c r="BV52" i="28" s="1"/>
  <c r="AW52" i="28"/>
  <c r="BW52" i="28"/>
  <c r="DJ52" i="28"/>
  <c r="HW52" i="28"/>
  <c r="IJ52" i="28"/>
  <c r="EJ52" i="28"/>
  <c r="W52" i="28"/>
  <c r="J52" i="28"/>
  <c r="LW52" i="28"/>
  <c r="HJ52" i="28"/>
  <c r="BJ52" i="28"/>
  <c r="AJ52" i="28"/>
  <c r="LJ52" i="28"/>
  <c r="CJ52" i="28"/>
  <c r="EW52" i="28"/>
  <c r="FJ52" i="28"/>
  <c r="JW52" i="28"/>
  <c r="FW52" i="28"/>
  <c r="GJ52" i="28"/>
  <c r="Z24" i="61"/>
  <c r="T24" i="61"/>
  <c r="V24" i="61" s="1"/>
  <c r="C8" i="28"/>
  <c r="AJ8" i="28" s="1"/>
  <c r="C43" i="28"/>
  <c r="C87" i="47"/>
  <c r="DW87" i="47" s="1"/>
  <c r="AL16" i="28"/>
  <c r="KY16" i="28"/>
  <c r="CL16" i="28"/>
  <c r="D16" i="28"/>
  <c r="LK16" i="28" s="1"/>
  <c r="DY16" i="28"/>
  <c r="HL16" i="28"/>
  <c r="JL16" i="28"/>
  <c r="IL16" i="28"/>
  <c r="FL16" i="28"/>
  <c r="CY16" i="28"/>
  <c r="IY16" i="28"/>
  <c r="GL16" i="28"/>
  <c r="LL16" i="28"/>
  <c r="KL16" i="28"/>
  <c r="Z30" i="71"/>
  <c r="AY16" i="28"/>
  <c r="GY16" i="28"/>
  <c r="Y16" i="28"/>
  <c r="JY16" i="28"/>
  <c r="E22" i="28"/>
  <c r="KL22" i="28" s="1"/>
  <c r="L16" i="28"/>
  <c r="EY16" i="28"/>
  <c r="BY16" i="28"/>
  <c r="BL16" i="28"/>
  <c r="LY16" i="28"/>
  <c r="DL16" i="28"/>
  <c r="EL16" i="28"/>
  <c r="FY16" i="28"/>
  <c r="T24" i="71"/>
  <c r="V24" i="71" s="1"/>
  <c r="E43" i="28"/>
  <c r="HY43" i="28" s="1"/>
  <c r="Z24" i="71"/>
  <c r="E43" i="47"/>
  <c r="CL43" i="47" s="1"/>
  <c r="C49" i="28"/>
  <c r="KJ49" i="28" s="1"/>
  <c r="Z23" i="62"/>
  <c r="C14" i="28"/>
  <c r="IW14" i="28" s="1"/>
  <c r="IL14" i="28"/>
  <c r="E14" i="47"/>
  <c r="KY14" i="47" s="1"/>
  <c r="LY14" i="28"/>
  <c r="GL14" i="28"/>
  <c r="T23" i="64"/>
  <c r="V23" i="64" s="1"/>
  <c r="FL14" i="28"/>
  <c r="Z23" i="64"/>
  <c r="D14" i="28"/>
  <c r="LK14" i="28" s="1"/>
  <c r="JY14" i="28"/>
  <c r="KL14" i="28"/>
  <c r="T23" i="62"/>
  <c r="AA23" i="62" s="1"/>
  <c r="Z29" i="64"/>
  <c r="EY14" i="28"/>
  <c r="BY14" i="28"/>
  <c r="E36" i="28"/>
  <c r="KL36" i="28" s="1"/>
  <c r="E49" i="28"/>
  <c r="HL49" i="28" s="1"/>
  <c r="HL14" i="28"/>
  <c r="EL14" i="28"/>
  <c r="HY14" i="28"/>
  <c r="Z29" i="62"/>
  <c r="CL14" i="28"/>
  <c r="Z32" i="67"/>
  <c r="C64" i="47"/>
  <c r="IJ64" i="47" s="1"/>
  <c r="T26" i="67"/>
  <c r="AA26" i="67" s="1"/>
  <c r="T24" i="69"/>
  <c r="AA24" i="69" s="1"/>
  <c r="Z27" i="71"/>
  <c r="Z26" i="67"/>
  <c r="Z24" i="69"/>
  <c r="H5" i="69"/>
  <c r="Z30" i="69"/>
  <c r="HS130" i="28"/>
  <c r="HS131" i="28" s="1"/>
  <c r="Z30" i="63"/>
  <c r="T24" i="65"/>
  <c r="AA30" i="65" s="1"/>
  <c r="Z24" i="65"/>
  <c r="Z30" i="65"/>
  <c r="C57" i="28"/>
  <c r="GJ57" i="28" s="1"/>
  <c r="Z30" i="64"/>
  <c r="E50" i="28"/>
  <c r="A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DL42" i="47" s="1"/>
  <c r="C10" i="47"/>
  <c r="FJ10" i="47" s="1"/>
  <c r="Z26" i="61"/>
  <c r="Z32" i="61"/>
  <c r="C10" i="28"/>
  <c r="D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EL43" i="28"/>
  <c r="BY43" i="28"/>
  <c r="LL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CY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FV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AA29" i="62"/>
  <c r="U26" i="66"/>
  <c r="AA32" i="66"/>
  <c r="AA26" i="66"/>
  <c r="V26" i="66"/>
  <c r="KW57" i="28"/>
  <c r="HJ57" i="28"/>
  <c r="AJ57"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B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J8" i="28"/>
  <c r="GW8" i="28"/>
  <c r="K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GV52" i="28" l="1"/>
  <c r="LI52" i="28"/>
  <c r="IW10" i="28"/>
  <c r="JJ87" i="47"/>
  <c r="KW87" i="47"/>
  <c r="AY43" i="47"/>
  <c r="EJ87" i="47"/>
  <c r="U23" i="64"/>
  <c r="HL43" i="47"/>
  <c r="HW87" i="47"/>
  <c r="KI52" i="28"/>
  <c r="FY43" i="47"/>
  <c r="I52" i="28"/>
  <c r="GJ10" i="28"/>
  <c r="EL43" i="47"/>
  <c r="KJ87" i="47"/>
  <c r="AV52" i="28"/>
  <c r="BW10" i="28"/>
  <c r="BY43" i="47"/>
  <c r="B87" i="47"/>
  <c r="FV87" i="47" s="1"/>
  <c r="FI52" i="28"/>
  <c r="JL43" i="47"/>
  <c r="BL22" i="28"/>
  <c r="AA30" i="69"/>
  <c r="IL22" i="28"/>
  <c r="HY22" i="28"/>
  <c r="U24" i="65"/>
  <c r="CY42" i="47"/>
  <c r="EY42" i="47"/>
  <c r="HL42" i="47"/>
  <c r="FY76" i="28"/>
  <c r="U22" i="71"/>
  <c r="U24" i="61"/>
  <c r="LL76" i="28"/>
  <c r="JY76" i="28"/>
  <c r="DY76" i="28"/>
  <c r="AA24" i="71"/>
  <c r="FL76" i="28"/>
  <c r="AY76" i="28"/>
  <c r="KL76" i="28"/>
  <c r="U24" i="71"/>
  <c r="EW87" i="47"/>
  <c r="DL34" i="47"/>
  <c r="CV52" i="28"/>
  <c r="IV52" i="28"/>
  <c r="EV52" i="28"/>
  <c r="HW10" i="28"/>
  <c r="DY43" i="47"/>
  <c r="DL43" i="47"/>
  <c r="EY43" i="47"/>
  <c r="HJ87" i="47"/>
  <c r="W87" i="47"/>
  <c r="AA24" i="61"/>
  <c r="D76" i="28"/>
  <c r="LK76" i="28" s="1"/>
  <c r="EY76" i="28"/>
  <c r="IY76" i="28"/>
  <c r="KY76" i="28"/>
  <c r="DJ87" i="47"/>
  <c r="BW87" i="47"/>
  <c r="AW87" i="47"/>
  <c r="J87" i="47"/>
  <c r="AA29" i="64"/>
  <c r="EL34" i="47"/>
  <c r="HI52" i="28"/>
  <c r="GI52" i="28"/>
  <c r="HV52" i="28"/>
  <c r="EW10" i="28"/>
  <c r="JY43" i="47"/>
  <c r="D43" i="47"/>
  <c r="IK43" i="47" s="1"/>
  <c r="Y43" i="47"/>
  <c r="LY76" i="28"/>
  <c r="IL76" i="28"/>
  <c r="FW87" i="47"/>
  <c r="AA30" i="61"/>
  <c r="Y76" i="28"/>
  <c r="DL76" i="28"/>
  <c r="GY76" i="28"/>
  <c r="HY76" i="28"/>
  <c r="CW87" i="47"/>
  <c r="GW87" i="47"/>
  <c r="IJ87" i="47"/>
  <c r="AA23" i="64"/>
  <c r="CI52" i="28"/>
  <c r="LV52" i="28"/>
  <c r="AI52" i="28"/>
  <c r="KV52" i="28"/>
  <c r="GW10" i="28"/>
  <c r="HY43" i="47"/>
  <c r="IL43" i="47"/>
  <c r="FL43" i="47"/>
  <c r="L76" i="28"/>
  <c r="AL76" i="28"/>
  <c r="JL76" i="28"/>
  <c r="GJ87" i="47"/>
  <c r="FJ87" i="47"/>
  <c r="AJ87" i="47"/>
  <c r="JV52" i="28"/>
  <c r="DI52" i="28"/>
  <c r="BI52" i="28"/>
  <c r="JW10" i="28"/>
  <c r="AL43" i="47"/>
  <c r="KY43" i="47"/>
  <c r="GY43" i="47"/>
  <c r="L43" i="47"/>
  <c r="BL76" i="28"/>
  <c r="EL76" i="28"/>
  <c r="GL76" i="28"/>
  <c r="AA30" i="71"/>
  <c r="CJ87" i="47"/>
  <c r="BJ87" i="47"/>
  <c r="LW87" i="47"/>
  <c r="EI52" i="28"/>
  <c r="II52" i="28"/>
  <c r="DV52" i="28"/>
  <c r="W10" i="28"/>
  <c r="IY43" i="47"/>
  <c r="KL43" i="47"/>
  <c r="LY43" i="47"/>
  <c r="GL43" i="47"/>
  <c r="CL76" i="28"/>
  <c r="CY76" i="28"/>
  <c r="LJ87" i="47"/>
  <c r="JW87" i="47"/>
  <c r="IW87" i="47"/>
  <c r="KL34" i="47"/>
  <c r="JI52" i="28"/>
  <c r="V52" i="28"/>
  <c r="KW10" i="28"/>
  <c r="AW10" i="28"/>
  <c r="LL43" i="47"/>
  <c r="BL43" i="47"/>
  <c r="JW49" i="28"/>
  <c r="HL50" i="28"/>
  <c r="GJ49" i="28"/>
  <c r="AW49" i="28"/>
  <c r="BJ29" i="47"/>
  <c r="IY50" i="28"/>
  <c r="DJ49" i="28"/>
  <c r="LJ49" i="28"/>
  <c r="EW49" i="28"/>
  <c r="J49" i="28"/>
  <c r="KY50" i="28"/>
  <c r="JW14" i="28"/>
  <c r="W49" i="28"/>
  <c r="FW49" i="28"/>
  <c r="DW49" i="28"/>
  <c r="B49" i="28"/>
  <c r="CI49" i="28" s="1"/>
  <c r="BY50" i="28"/>
  <c r="HW49" i="28"/>
  <c r="EJ49" i="28"/>
  <c r="BW49" i="28"/>
  <c r="AL60" i="28"/>
  <c r="CL50" i="28"/>
  <c r="AJ49" i="28"/>
  <c r="HJ49" i="28"/>
  <c r="IW49" i="28"/>
  <c r="HY60" i="28"/>
  <c r="L50" i="28"/>
  <c r="CW49" i="28"/>
  <c r="BJ49" i="28"/>
  <c r="LW49" i="28"/>
  <c r="JL60" i="28"/>
  <c r="BL50" i="28"/>
  <c r="KW49" i="28"/>
  <c r="GW49" i="28"/>
  <c r="JJ49" i="28"/>
  <c r="CJ49" i="28"/>
  <c r="FJ49" i="28"/>
  <c r="IJ49" i="28"/>
  <c r="HY36" i="28"/>
  <c r="HJ22" i="47"/>
  <c r="EJ29" i="47"/>
  <c r="LJ22" i="47"/>
  <c r="GJ14" i="28"/>
  <c r="B64" i="47"/>
  <c r="LI64" i="47" s="1"/>
  <c r="BW29" i="47"/>
  <c r="KW22" i="47"/>
  <c r="EW29" i="47"/>
  <c r="GW29" i="47"/>
  <c r="W22" i="47"/>
  <c r="HW41" i="28"/>
  <c r="AY49" i="28"/>
  <c r="LX14" i="28"/>
  <c r="CW14" i="28"/>
  <c r="KW29" i="47"/>
  <c r="BJ22" i="47"/>
  <c r="CY49" i="28"/>
  <c r="KK14" i="28"/>
  <c r="B29" i="47"/>
  <c r="LV29" i="47" s="1"/>
  <c r="DJ22" i="47"/>
  <c r="EK14" i="28"/>
  <c r="IL49" i="28"/>
  <c r="GJ22" i="47"/>
  <c r="FL36" i="28"/>
  <c r="DW41" i="28"/>
  <c r="JJ10" i="28"/>
  <c r="KJ10" i="28"/>
  <c r="BJ10" i="28"/>
  <c r="IW64" i="47"/>
  <c r="FY36" i="28"/>
  <c r="IW41" i="28"/>
  <c r="IJ10" i="28"/>
  <c r="EJ10" i="28"/>
  <c r="AJ10" i="28"/>
  <c r="GJ64" i="47"/>
  <c r="LL36" i="28"/>
  <c r="B10" i="28"/>
  <c r="BV10" i="28" s="1"/>
  <c r="LW10" i="28"/>
  <c r="DW10" i="28"/>
  <c r="CJ10" i="28"/>
  <c r="HJ64" i="47"/>
  <c r="GL36" i="28"/>
  <c r="CW64" i="47"/>
  <c r="FW10" i="28"/>
  <c r="HJ10" i="28"/>
  <c r="FJ10" i="28"/>
  <c r="J10" i="28"/>
  <c r="FJ64" i="47"/>
  <c r="LJ10" i="28"/>
  <c r="CW10" i="28"/>
  <c r="LW64" i="47"/>
  <c r="EY36" i="28"/>
  <c r="DJ64" i="47"/>
  <c r="IJ8" i="28"/>
  <c r="JY43" i="28"/>
  <c r="GY43" i="28"/>
  <c r="HL43" i="28"/>
  <c r="V23" i="62"/>
  <c r="B8" i="28"/>
  <c r="KV8" i="28" s="1"/>
  <c r="W8" i="28"/>
  <c r="BJ8" i="28"/>
  <c r="U23" i="62"/>
  <c r="LJ10" i="47"/>
  <c r="LY43" i="28"/>
  <c r="IL43" i="28"/>
  <c r="CL43" i="28"/>
  <c r="CW8" i="28"/>
  <c r="HW8" i="28"/>
  <c r="FJ8" i="28"/>
  <c r="AW8" i="28"/>
  <c r="DW8" i="28"/>
  <c r="AJ10" i="47"/>
  <c r="Y43" i="28"/>
  <c r="KL43" i="28"/>
  <c r="FY43" i="28"/>
  <c r="J7" i="63"/>
  <c r="BY14" i="47"/>
  <c r="DW30" i="28"/>
  <c r="JJ8" i="28"/>
  <c r="LJ8" i="28"/>
  <c r="J8" i="28"/>
  <c r="CJ8" i="28"/>
  <c r="W10" i="47"/>
  <c r="BL43" i="28"/>
  <c r="AL43" i="28"/>
  <c r="IY43" i="28"/>
  <c r="FX16" i="28"/>
  <c r="LW8" i="28"/>
  <c r="EJ30" i="28"/>
  <c r="IW8" i="28"/>
  <c r="GJ8" i="28"/>
  <c r="BW8" i="28"/>
  <c r="EW8" i="28"/>
  <c r="GJ10" i="47"/>
  <c r="D43" i="28"/>
  <c r="JK43" i="28" s="1"/>
  <c r="EY43" i="28"/>
  <c r="FL43" i="28"/>
  <c r="AY43" i="28"/>
  <c r="GK16" i="28"/>
  <c r="H5" i="68"/>
  <c r="JJ30" i="28"/>
  <c r="JW8" i="28"/>
  <c r="FW8" i="28"/>
  <c r="DJ8" i="28"/>
  <c r="Y60" i="28"/>
  <c r="JL43" i="28"/>
  <c r="GL43" i="28"/>
  <c r="L43" i="28"/>
  <c r="CY43" i="28"/>
  <c r="KJ8" i="28"/>
  <c r="HJ8" i="28"/>
  <c r="KY43" i="28"/>
  <c r="DY43" i="28"/>
  <c r="DL43" i="28"/>
  <c r="HY14" i="47"/>
  <c r="LY22" i="28"/>
  <c r="BY22" i="28"/>
  <c r="FL22" i="28"/>
  <c r="EL22" i="28"/>
  <c r="GL22" i="28"/>
  <c r="FY22" i="28"/>
  <c r="CL42" i="47"/>
  <c r="BY42" i="47"/>
  <c r="AY42" i="47"/>
  <c r="IY42" i="47"/>
  <c r="IX16" i="28"/>
  <c r="DX16" i="28"/>
  <c r="JK16" i="28"/>
  <c r="LX16" i="28"/>
  <c r="CY22" i="28"/>
  <c r="LL22" i="28"/>
  <c r="CL22" i="28"/>
  <c r="HL22" i="28"/>
  <c r="GY22" i="28"/>
  <c r="AA24" i="65"/>
  <c r="IL42" i="47"/>
  <c r="D42" i="47"/>
  <c r="EK42" i="47" s="1"/>
  <c r="L42" i="47"/>
  <c r="HK16" i="28"/>
  <c r="CK16" i="28"/>
  <c r="DL22" i="28"/>
  <c r="AL22" i="28"/>
  <c r="JL22" i="28"/>
  <c r="IY22" i="28"/>
  <c r="U24" i="69"/>
  <c r="V24" i="65"/>
  <c r="Y42" i="47"/>
  <c r="EL42" i="47"/>
  <c r="FY42" i="47"/>
  <c r="X16" i="28"/>
  <c r="DK16" i="28"/>
  <c r="GX16" i="28"/>
  <c r="AX16" i="28"/>
  <c r="V24" i="69"/>
  <c r="KL42" i="47"/>
  <c r="AL42" i="47"/>
  <c r="JY42" i="47"/>
  <c r="CX16" i="28"/>
  <c r="BK16" i="28"/>
  <c r="KK16" i="28"/>
  <c r="L22" i="28"/>
  <c r="Y22" i="28"/>
  <c r="DY22" i="28"/>
  <c r="JY22" i="28"/>
  <c r="D22" i="28"/>
  <c r="LK22" i="28" s="1"/>
  <c r="BL42" i="47"/>
  <c r="LY42" i="47"/>
  <c r="JL42" i="47"/>
  <c r="CY7" i="47"/>
  <c r="EK16" i="28"/>
  <c r="BX16" i="28"/>
  <c r="HX16" i="28"/>
  <c r="KY22" i="28"/>
  <c r="AY22" i="28"/>
  <c r="EY22" i="28"/>
  <c r="KY42" i="47"/>
  <c r="LL42" i="47"/>
  <c r="GY42" i="47"/>
  <c r="DY42" i="47"/>
  <c r="FK16" i="28"/>
  <c r="K16" i="28"/>
  <c r="AK16" i="28"/>
  <c r="KX16" i="28"/>
  <c r="FL42" i="47"/>
  <c r="GL42" i="47"/>
  <c r="HY42" i="47"/>
  <c r="EX16" i="28"/>
  <c r="JX16" i="28"/>
  <c r="IK16" i="28"/>
  <c r="GL14" i="47"/>
  <c r="D14" i="47"/>
  <c r="IX14" i="47" s="1"/>
  <c r="EY14" i="47"/>
  <c r="EL14" i="47"/>
  <c r="IL14" i="47"/>
  <c r="JL14" i="47"/>
  <c r="CY14" i="47"/>
  <c r="KL14" i="47"/>
  <c r="AL14" i="47"/>
  <c r="FL14" i="47"/>
  <c r="JY14" i="47"/>
  <c r="LL14" i="47"/>
  <c r="L14" i="47"/>
  <c r="IY14" i="47"/>
  <c r="CL14" i="47"/>
  <c r="BL14" i="47"/>
  <c r="FY14" i="47"/>
  <c r="AY14" i="47"/>
  <c r="DY14" i="47"/>
  <c r="DL14" i="47"/>
  <c r="GY14" i="47"/>
  <c r="LY14" i="47"/>
  <c r="Y14" i="47"/>
  <c r="HL14" i="47"/>
  <c r="HW14" i="28"/>
  <c r="V24" i="63"/>
  <c r="DL36" i="28"/>
  <c r="IL36" i="28"/>
  <c r="HL36" i="28"/>
  <c r="U26" i="67"/>
  <c r="BL49" i="28"/>
  <c r="FL49" i="28"/>
  <c r="KL49" i="28"/>
  <c r="LY50" i="28"/>
  <c r="FY50" i="28"/>
  <c r="CY50" i="28"/>
  <c r="EL50" i="28"/>
  <c r="B14" i="28"/>
  <c r="KI14" i="28" s="1"/>
  <c r="BJ14" i="28"/>
  <c r="DJ14" i="28"/>
  <c r="HJ14" i="28"/>
  <c r="HW10" i="47"/>
  <c r="BJ10" i="47"/>
  <c r="BW10" i="47"/>
  <c r="BW64" i="47"/>
  <c r="JW64" i="47"/>
  <c r="HW64" i="47"/>
  <c r="GW64" i="47"/>
  <c r="CK14" i="28"/>
  <c r="X14" i="28"/>
  <c r="GK14" i="28"/>
  <c r="AA32" i="67"/>
  <c r="KJ14" i="28"/>
  <c r="AW10" i="47"/>
  <c r="JX14" i="28"/>
  <c r="Y36" i="28"/>
  <c r="BY36" i="28"/>
  <c r="JY36" i="28"/>
  <c r="LY36" i="28"/>
  <c r="V26" i="67"/>
  <c r="LY49" i="28"/>
  <c r="L49" i="28"/>
  <c r="GY49" i="28"/>
  <c r="LL49" i="28"/>
  <c r="JL50" i="28"/>
  <c r="IL50" i="28"/>
  <c r="DL50" i="28"/>
  <c r="EY50" i="28"/>
  <c r="LJ14" i="28"/>
  <c r="DW14" i="28"/>
  <c r="FW14" i="28"/>
  <c r="IJ14" i="28"/>
  <c r="JJ10" i="47"/>
  <c r="EJ10" i="47"/>
  <c r="CW10" i="47"/>
  <c r="AJ64" i="47"/>
  <c r="AW64" i="47"/>
  <c r="LJ64" i="47"/>
  <c r="FX14" i="28"/>
  <c r="BK14" i="28"/>
  <c r="AK14" i="28"/>
  <c r="JK14" i="28"/>
  <c r="JL49" i="28"/>
  <c r="AW14" i="28"/>
  <c r="GX14" i="28"/>
  <c r="L36" i="28"/>
  <c r="AL36" i="28"/>
  <c r="GY36" i="28"/>
  <c r="KY36" i="28"/>
  <c r="D49" i="28"/>
  <c r="HK49" i="28" s="1"/>
  <c r="BY49" i="28"/>
  <c r="HY49" i="28"/>
  <c r="KY49" i="28"/>
  <c r="D50" i="28"/>
  <c r="X50" i="28" s="1"/>
  <c r="GY50" i="28"/>
  <c r="Y50" i="28"/>
  <c r="KW14" i="28"/>
  <c r="BW14" i="28"/>
  <c r="EW14" i="28"/>
  <c r="LW10" i="47"/>
  <c r="HJ10" i="47"/>
  <c r="GW10" i="47"/>
  <c r="FW64" i="47"/>
  <c r="DW64" i="47"/>
  <c r="W64" i="47"/>
  <c r="EX14" i="28"/>
  <c r="KX14" i="28"/>
  <c r="I8" i="68"/>
  <c r="FW10" i="47"/>
  <c r="CL36" i="28"/>
  <c r="EL36" i="28"/>
  <c r="IY36" i="28"/>
  <c r="D36" i="28"/>
  <c r="GK36" i="28" s="1"/>
  <c r="DL49" i="28"/>
  <c r="EY49" i="28"/>
  <c r="GL49" i="28"/>
  <c r="JY49" i="28"/>
  <c r="FL50" i="28"/>
  <c r="KL50" i="28"/>
  <c r="AL50" i="28"/>
  <c r="LW14" i="28"/>
  <c r="EJ14" i="28"/>
  <c r="FJ14" i="28"/>
  <c r="IJ10" i="47"/>
  <c r="CJ10" i="47"/>
  <c r="J10" i="47"/>
  <c r="KW64" i="47"/>
  <c r="EW64" i="47"/>
  <c r="BJ64" i="47"/>
  <c r="BX14" i="28"/>
  <c r="IX14" i="28"/>
  <c r="DK14" i="28"/>
  <c r="EL49" i="28"/>
  <c r="B10" i="47"/>
  <c r="JV10" i="47" s="1"/>
  <c r="CX14" i="28"/>
  <c r="DY36" i="28"/>
  <c r="CY36" i="28"/>
  <c r="JL36" i="28"/>
  <c r="Y49" i="28"/>
  <c r="CL49" i="28"/>
  <c r="FY49" i="28"/>
  <c r="JY50" i="28"/>
  <c r="HY50" i="28"/>
  <c r="DY50" i="28"/>
  <c r="W14" i="28"/>
  <c r="J14" i="28"/>
  <c r="GW14" i="28"/>
  <c r="KJ10" i="47"/>
  <c r="IW10" i="47"/>
  <c r="EW10" i="47"/>
  <c r="DW10" i="47"/>
  <c r="CJ64" i="47"/>
  <c r="JJ64" i="47"/>
  <c r="EJ64" i="47"/>
  <c r="HX14" i="28"/>
  <c r="FK14" i="28"/>
  <c r="AX14" i="28"/>
  <c r="DX14" i="28"/>
  <c r="DY49" i="28"/>
  <c r="JJ14" i="28"/>
  <c r="AY36" i="28"/>
  <c r="BL36" i="28"/>
  <c r="AL49" i="28"/>
  <c r="IY49" i="28"/>
  <c r="GL50" i="28"/>
  <c r="LL50" i="28"/>
  <c r="AJ14" i="28"/>
  <c r="CJ14" i="28"/>
  <c r="KW10" i="47"/>
  <c r="JW10" i="47"/>
  <c r="DJ10" i="47"/>
  <c r="J64" i="47"/>
  <c r="KJ64" i="47"/>
  <c r="K14" i="28"/>
  <c r="HK14" i="28"/>
  <c r="IK14" i="28"/>
  <c r="CJ22" i="47"/>
  <c r="JW22" i="47"/>
  <c r="KJ22" i="47"/>
  <c r="BW22" i="47"/>
  <c r="DW22" i="47"/>
  <c r="IJ22" i="47"/>
  <c r="B22" i="47"/>
  <c r="I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V41" i="28" s="1"/>
  <c r="J57" i="28"/>
  <c r="EJ57" i="28"/>
  <c r="IW57" i="28"/>
  <c r="B57" i="28"/>
  <c r="FV57" i="28" s="1"/>
  <c r="JL34" i="47"/>
  <c r="EY34" i="47"/>
  <c r="Y34" i="47"/>
  <c r="HL34" i="47"/>
  <c r="AJ29" i="47"/>
  <c r="FJ29" i="47"/>
  <c r="JJ29" i="47"/>
  <c r="LW29" i="47"/>
  <c r="LW41" i="28"/>
  <c r="AJ41" i="28"/>
  <c r="IJ41" i="28"/>
  <c r="LJ41" i="28"/>
  <c r="CW57" i="28"/>
  <c r="BJ57" i="28"/>
  <c r="FJ57" i="28"/>
  <c r="D34" i="47"/>
  <c r="H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KK48" i="28" s="1"/>
  <c r="IJ22" i="28"/>
  <c r="GY48" i="28"/>
  <c r="B22" i="28"/>
  <c r="F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L6" i="71"/>
  <c r="AV6" i="71" s="1"/>
  <c r="K7" i="66"/>
  <c r="E54" i="26" s="1"/>
  <c r="J5" i="71"/>
  <c r="E13" i="47"/>
  <c r="E13" i="28"/>
  <c r="Z28" i="62"/>
  <c r="T22" i="62"/>
  <c r="Z22" i="62"/>
  <c r="V25" i="65"/>
  <c r="JB132" i="28"/>
  <c r="IV2" i="28" s="1"/>
  <c r="J8" i="71"/>
  <c r="K8" i="71"/>
  <c r="E35"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CV64" i="47"/>
  <c r="B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A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AK34" i="47" l="1"/>
  <c r="FK22" i="28"/>
  <c r="HV64" i="47"/>
  <c r="IK22" i="28"/>
  <c r="LV10" i="28"/>
  <c r="V10" i="28"/>
  <c r="KI10" i="28"/>
  <c r="HK36" i="28"/>
  <c r="DV57" i="28"/>
  <c r="V57" i="28"/>
  <c r="IK36" i="28"/>
  <c r="HX34" i="47"/>
  <c r="HI57" i="28"/>
  <c r="FK36" i="28"/>
  <c r="IK34" i="47"/>
  <c r="DV87" i="47"/>
  <c r="KV87" i="47"/>
  <c r="HI87" i="47"/>
  <c r="GI87" i="47"/>
  <c r="CV87" i="47"/>
  <c r="JV87" i="47"/>
  <c r="KI87" i="47"/>
  <c r="GV87" i="47"/>
  <c r="DI87" i="47"/>
  <c r="HV87" i="47"/>
  <c r="AI87" i="47"/>
  <c r="LI87" i="47"/>
  <c r="AV87" i="47"/>
  <c r="LV87" i="47"/>
  <c r="EI87" i="47"/>
  <c r="I87" i="47"/>
  <c r="EV87" i="47"/>
  <c r="BI87" i="47"/>
  <c r="II87" i="47"/>
  <c r="V87" i="47"/>
  <c r="IV87" i="47"/>
  <c r="FI87" i="47"/>
  <c r="BV87" i="47"/>
  <c r="CI87" i="47"/>
  <c r="JI87" i="47"/>
  <c r="DI29" i="47"/>
  <c r="KX43" i="47"/>
  <c r="JV29" i="47"/>
  <c r="GV29" i="47"/>
  <c r="IX43" i="47"/>
  <c r="BV29" i="47"/>
  <c r="AV29" i="47"/>
  <c r="FV29" i="47"/>
  <c r="KX50" i="28"/>
  <c r="FK43" i="47"/>
  <c r="LX43" i="47"/>
  <c r="FX43" i="47"/>
  <c r="IV22" i="28"/>
  <c r="HK43" i="47"/>
  <c r="DK36" i="28"/>
  <c r="JX36" i="28"/>
  <c r="HX36" i="28"/>
  <c r="AI57" i="28"/>
  <c r="FI57" i="28"/>
  <c r="II57" i="28"/>
  <c r="EK34" i="47"/>
  <c r="JK34" i="47"/>
  <c r="LX34" i="47"/>
  <c r="LK34" i="47"/>
  <c r="AK36" i="28"/>
  <c r="BX36" i="28"/>
  <c r="GX36" i="28"/>
  <c r="KX36" i="28"/>
  <c r="AV57" i="28"/>
  <c r="GV57" i="28"/>
  <c r="JI57" i="28"/>
  <c r="KX34" i="47"/>
  <c r="K34" i="47"/>
  <c r="X34" i="47"/>
  <c r="EX34" i="47"/>
  <c r="X36" i="28"/>
  <c r="EK36" i="28"/>
  <c r="IX36" i="28"/>
  <c r="LX36" i="28"/>
  <c r="I57" i="28"/>
  <c r="EI57" i="28"/>
  <c r="KV57" i="28"/>
  <c r="KI57" i="28"/>
  <c r="IX34" i="47"/>
  <c r="BX34" i="47"/>
  <c r="CK34" i="47"/>
  <c r="K36" i="28"/>
  <c r="CX36" i="28"/>
  <c r="JK36" i="28"/>
  <c r="CV57" i="28"/>
  <c r="BI57" i="28"/>
  <c r="HV57" i="28"/>
  <c r="LV57" i="28"/>
  <c r="BK34" i="47"/>
  <c r="GK34" i="47"/>
  <c r="GX34" i="47"/>
  <c r="AX36" i="28"/>
  <c r="BK36" i="28"/>
  <c r="KK36" i="28"/>
  <c r="IV57" i="28"/>
  <c r="BV57" i="28"/>
  <c r="JV57" i="28"/>
  <c r="FX34" i="47"/>
  <c r="JX34" i="47"/>
  <c r="CX34" i="47"/>
  <c r="CK36" i="28"/>
  <c r="FX36" i="28"/>
  <c r="LK36" i="28"/>
  <c r="DI57" i="28"/>
  <c r="CI57" i="28"/>
  <c r="GI57" i="28"/>
  <c r="KK34" i="47"/>
  <c r="AX34" i="47"/>
  <c r="FK34" i="47"/>
  <c r="EX36" i="28"/>
  <c r="DX36" i="28"/>
  <c r="EV57" i="28"/>
  <c r="LI57" i="28"/>
  <c r="DK34" i="47"/>
  <c r="DX34" i="47"/>
  <c r="EV29" i="47"/>
  <c r="EI29" i="47"/>
  <c r="HV29" i="47"/>
  <c r="EX43" i="47"/>
  <c r="AK43" i="47"/>
  <c r="CK43" i="47"/>
  <c r="I29" i="47"/>
  <c r="FI29" i="47"/>
  <c r="JI29" i="47"/>
  <c r="CI8" i="28"/>
  <c r="AI14" i="28"/>
  <c r="AX43" i="47"/>
  <c r="CX43" i="47"/>
  <c r="DK43" i="47"/>
  <c r="II10" i="47"/>
  <c r="AI29" i="47"/>
  <c r="II29" i="47"/>
  <c r="LI29" i="47"/>
  <c r="EV8" i="28"/>
  <c r="IV14" i="28"/>
  <c r="JX43" i="47"/>
  <c r="HX43" i="47"/>
  <c r="JK43" i="47"/>
  <c r="V10" i="47"/>
  <c r="BI29" i="47"/>
  <c r="IV29" i="47"/>
  <c r="KV29" i="47"/>
  <c r="JI8" i="28"/>
  <c r="FI14" i="28"/>
  <c r="KK43" i="47"/>
  <c r="LK43" i="47"/>
  <c r="BK43" i="47"/>
  <c r="DI10" i="47"/>
  <c r="V29" i="47"/>
  <c r="CI29" i="47"/>
  <c r="GI29" i="47"/>
  <c r="KI29" i="47"/>
  <c r="BI22" i="28"/>
  <c r="GX50" i="28"/>
  <c r="GK43" i="47"/>
  <c r="BX43" i="47"/>
  <c r="K43" i="47"/>
  <c r="DX43" i="47"/>
  <c r="CV29" i="47"/>
  <c r="DV29" i="47"/>
  <c r="HI29" i="47"/>
  <c r="DV22" i="28"/>
  <c r="DX50" i="28"/>
  <c r="X43" i="47"/>
  <c r="GX43" i="47"/>
  <c r="EK43" i="47"/>
  <c r="BK76" i="28"/>
  <c r="X76" i="28"/>
  <c r="GX76" i="28"/>
  <c r="JK76" i="28"/>
  <c r="DX76" i="28"/>
  <c r="HX76" i="28"/>
  <c r="BX76" i="28"/>
  <c r="EK76" i="28"/>
  <c r="GK76" i="28"/>
  <c r="CK76" i="28"/>
  <c r="KK76" i="28"/>
  <c r="AK76" i="28"/>
  <c r="EX76" i="28"/>
  <c r="JX76" i="28"/>
  <c r="K76" i="28"/>
  <c r="IX76" i="28"/>
  <c r="FX76" i="28"/>
  <c r="CX76" i="28"/>
  <c r="FK76" i="28"/>
  <c r="HK76" i="28"/>
  <c r="IK76" i="28"/>
  <c r="DK76" i="28"/>
  <c r="KX76" i="28"/>
  <c r="AX76" i="28"/>
  <c r="LX76" i="28"/>
  <c r="IK43" i="28"/>
  <c r="X43" i="28"/>
  <c r="BK43" i="28"/>
  <c r="BK49" i="28"/>
  <c r="KK43" i="28"/>
  <c r="CX49" i="28"/>
  <c r="EX49" i="28"/>
  <c r="JX14" i="47"/>
  <c r="LX14" i="47"/>
  <c r="EK14" i="47"/>
  <c r="HK14" i="47"/>
  <c r="JX49" i="28"/>
  <c r="EK49" i="28"/>
  <c r="KK49" i="28"/>
  <c r="GX43" i="28"/>
  <c r="FK43" i="28"/>
  <c r="KX43" i="28"/>
  <c r="HX14" i="47"/>
  <c r="GX14" i="47"/>
  <c r="X14" i="47"/>
  <c r="AX14" i="47"/>
  <c r="AX49" i="28"/>
  <c r="KX49" i="28"/>
  <c r="IX49" i="28"/>
  <c r="GK43" i="28"/>
  <c r="DX43" i="28"/>
  <c r="LK43" i="28"/>
  <c r="EX14" i="47"/>
  <c r="DX14" i="47"/>
  <c r="KX14" i="47"/>
  <c r="JK14" i="47"/>
  <c r="IK49" i="28"/>
  <c r="FK49" i="28"/>
  <c r="GK49" i="28"/>
  <c r="K43" i="28"/>
  <c r="AK43" i="28"/>
  <c r="EX43" i="28"/>
  <c r="IX43" i="28"/>
  <c r="IK14" i="47"/>
  <c r="LK14" i="47"/>
  <c r="BX14" i="47"/>
  <c r="AK49" i="28"/>
  <c r="JK49" i="28"/>
  <c r="LK49" i="28"/>
  <c r="FX43" i="28"/>
  <c r="CX43" i="28"/>
  <c r="BX43" i="28"/>
  <c r="FK14" i="47"/>
  <c r="AK14" i="47"/>
  <c r="BK14" i="47"/>
  <c r="CK49" i="28"/>
  <c r="HX49" i="28"/>
  <c r="X49" i="28"/>
  <c r="EK43" i="28"/>
  <c r="LX43" i="28"/>
  <c r="HX43" i="28"/>
  <c r="FX14" i="47"/>
  <c r="DK14" i="47"/>
  <c r="K49" i="28"/>
  <c r="LX49" i="28"/>
  <c r="DX49" i="28"/>
  <c r="GX49" i="28"/>
  <c r="CK43" i="28"/>
  <c r="AX43" i="28"/>
  <c r="JX43" i="28"/>
  <c r="K14" i="47"/>
  <c r="CX14" i="47"/>
  <c r="DK49" i="28"/>
  <c r="BX49" i="28"/>
  <c r="FX49" i="28"/>
  <c r="HK43" i="28"/>
  <c r="DK43" i="28"/>
  <c r="KK14" i="47"/>
  <c r="GK14" i="47"/>
  <c r="CK14" i="47"/>
  <c r="DV49" i="28"/>
  <c r="KV49" i="28"/>
  <c r="BI49" i="28"/>
  <c r="DI49" i="28"/>
  <c r="FI49" i="28"/>
  <c r="FV49" i="28"/>
  <c r="AI49" i="28"/>
  <c r="BV49" i="28"/>
  <c r="EV49" i="28"/>
  <c r="AV49" i="28"/>
  <c r="IV49" i="28"/>
  <c r="KV41" i="28"/>
  <c r="LV49" i="28"/>
  <c r="JI49" i="28"/>
  <c r="HI49" i="28"/>
  <c r="GI49" i="28"/>
  <c r="GV49" i="28"/>
  <c r="CV49" i="28"/>
  <c r="DK42" i="47"/>
  <c r="EI49" i="28"/>
  <c r="II49" i="28"/>
  <c r="JV49" i="28"/>
  <c r="KI49" i="28"/>
  <c r="LI49" i="28"/>
  <c r="I49" i="28"/>
  <c r="V49" i="28"/>
  <c r="HV49" i="28"/>
  <c r="AI41" i="28"/>
  <c r="II41" i="28"/>
  <c r="HX7" i="47"/>
  <c r="CK48" i="28"/>
  <c r="AK48" i="28"/>
  <c r="HK48" i="28"/>
  <c r="FX48" i="28"/>
  <c r="HX48" i="28"/>
  <c r="CX48" i="28"/>
  <c r="KX48" i="28"/>
  <c r="X48" i="28"/>
  <c r="JK48" i="28"/>
  <c r="FK48" i="28"/>
  <c r="IX48" i="28"/>
  <c r="DX48" i="28"/>
  <c r="GX48" i="28"/>
  <c r="AX48" i="28"/>
  <c r="LK48" i="28"/>
  <c r="LX48" i="28"/>
  <c r="BX48" i="28"/>
  <c r="DK48" i="28"/>
  <c r="IK48" i="28"/>
  <c r="K48" i="28"/>
  <c r="JX48" i="28"/>
  <c r="EX48" i="28"/>
  <c r="EK48" i="28"/>
  <c r="GK48" i="28"/>
  <c r="BK48" i="28"/>
  <c r="LV41" i="28"/>
  <c r="EI41" i="28"/>
  <c r="DV41" i="28"/>
  <c r="CX7" i="47"/>
  <c r="I41" i="28"/>
  <c r="AV41" i="28"/>
  <c r="FI41" i="28"/>
  <c r="EK7" i="47"/>
  <c r="CV41" i="28"/>
  <c r="BI41" i="28"/>
  <c r="GV41" i="28"/>
  <c r="HK7" i="47"/>
  <c r="HV41" i="28"/>
  <c r="BV41" i="28"/>
  <c r="IV41" i="28"/>
  <c r="BK7" i="47"/>
  <c r="DI41" i="28"/>
  <c r="CI41" i="28"/>
  <c r="GI41" i="28"/>
  <c r="CK7" i="47"/>
  <c r="KI41" i="28"/>
  <c r="V41" i="28"/>
  <c r="FV41" i="28"/>
  <c r="JI41" i="28"/>
  <c r="DX7" i="47"/>
  <c r="K8" i="68"/>
  <c r="E60" i="26" s="1"/>
  <c r="J5" i="68"/>
  <c r="LI41" i="28"/>
  <c r="EV41" i="28"/>
  <c r="HI41" i="28"/>
  <c r="BX7" i="47"/>
  <c r="DK7" i="47"/>
  <c r="AI22" i="47"/>
  <c r="FI22" i="47"/>
  <c r="JV22" i="47"/>
  <c r="BI22" i="47"/>
  <c r="GI22" i="47"/>
  <c r="KI22" i="47"/>
  <c r="CI22" i="47"/>
  <c r="HI22" i="47"/>
  <c r="JI22" i="47"/>
  <c r="L8" i="68"/>
  <c r="AV8" i="68" s="1"/>
  <c r="V22" i="47"/>
  <c r="DI22" i="47"/>
  <c r="II22" i="47"/>
  <c r="LV22" i="47"/>
  <c r="J6" i="62"/>
  <c r="AV22" i="47"/>
  <c r="DV22" i="47"/>
  <c r="KV22" i="47"/>
  <c r="LI22" i="47"/>
  <c r="BV22" i="47"/>
  <c r="EV22" i="47"/>
  <c r="GV22" i="47"/>
  <c r="CV22" i="47"/>
  <c r="FV22" i="47"/>
  <c r="HV22" i="47"/>
  <c r="I22" i="47"/>
  <c r="EI22" i="47"/>
  <c r="AX22" i="28"/>
  <c r="LX22" i="28"/>
  <c r="GK22" i="28"/>
  <c r="BI10" i="28"/>
  <c r="DI10" i="28"/>
  <c r="LI10" i="28"/>
  <c r="JV10" i="28"/>
  <c r="EI64" i="47"/>
  <c r="KI64" i="47"/>
  <c r="AI64" i="47"/>
  <c r="GX22" i="28"/>
  <c r="FX22" i="28"/>
  <c r="HK22" i="28"/>
  <c r="DV10" i="28"/>
  <c r="FI10" i="28"/>
  <c r="CV10" i="28"/>
  <c r="LV64" i="47"/>
  <c r="GV64" i="47"/>
  <c r="BI64" i="47"/>
  <c r="HX22" i="28"/>
  <c r="BK22" i="28"/>
  <c r="JK22" i="28"/>
  <c r="AI10" i="28"/>
  <c r="EI10" i="28"/>
  <c r="II10" i="28"/>
  <c r="CI64" i="47"/>
  <c r="FV64" i="47"/>
  <c r="KV64" i="47"/>
  <c r="BX22" i="28"/>
  <c r="CK22" i="28"/>
  <c r="KX22" i="28"/>
  <c r="CI10" i="28"/>
  <c r="GV10" i="28"/>
  <c r="HI10" i="28"/>
  <c r="DV64" i="47"/>
  <c r="HI64" i="47"/>
  <c r="I64" i="47"/>
  <c r="CX22" i="28"/>
  <c r="DK22" i="28"/>
  <c r="JX22" i="28"/>
  <c r="EV10" i="28"/>
  <c r="AV10" i="28"/>
  <c r="IV10" i="28"/>
  <c r="II64" i="47"/>
  <c r="FI64" i="47"/>
  <c r="DI64" i="47"/>
  <c r="K22" i="28"/>
  <c r="DX22" i="28"/>
  <c r="EK22" i="28"/>
  <c r="KK22" i="28"/>
  <c r="KV10" i="28"/>
  <c r="GI10" i="28"/>
  <c r="JI10" i="28"/>
  <c r="V64" i="47"/>
  <c r="GI64" i="47"/>
  <c r="JI64" i="47"/>
  <c r="JV64" i="47"/>
  <c r="X22" i="28"/>
  <c r="EX22" i="28"/>
  <c r="IX22" i="28"/>
  <c r="I10" i="28"/>
  <c r="FV10" i="28"/>
  <c r="HV10" i="28"/>
  <c r="EV64" i="47"/>
  <c r="AV64" i="47"/>
  <c r="IV64" i="47"/>
  <c r="IX42" i="47"/>
  <c r="EX42" i="47"/>
  <c r="CI22" i="28"/>
  <c r="BV22" i="28"/>
  <c r="GV22" i="28"/>
  <c r="BV8" i="28"/>
  <c r="I8" i="28"/>
  <c r="FI8" i="28"/>
  <c r="AX50" i="28"/>
  <c r="IX50" i="28"/>
  <c r="KK50" i="28"/>
  <c r="GK50" i="28"/>
  <c r="BV14" i="28"/>
  <c r="BI14" i="28"/>
  <c r="LV14" i="28"/>
  <c r="HV10" i="47"/>
  <c r="FI10" i="47"/>
  <c r="GV10" i="47"/>
  <c r="AI22" i="28"/>
  <c r="CV22" i="28"/>
  <c r="HV22" i="28"/>
  <c r="IV8" i="28"/>
  <c r="EI8" i="28"/>
  <c r="GI8" i="28"/>
  <c r="HK50" i="28"/>
  <c r="DK50" i="28"/>
  <c r="IK50" i="28"/>
  <c r="FX50" i="28"/>
  <c r="I14" i="28"/>
  <c r="HI14" i="28"/>
  <c r="FV14" i="28"/>
  <c r="I10" i="47"/>
  <c r="KI10" i="47"/>
  <c r="DV10" i="47"/>
  <c r="DI22" i="28"/>
  <c r="EV22" i="28"/>
  <c r="LI22" i="28"/>
  <c r="CV8" i="28"/>
  <c r="LI8" i="28"/>
  <c r="V8" i="28"/>
  <c r="BK50" i="28"/>
  <c r="JK50" i="28"/>
  <c r="AK50" i="28"/>
  <c r="V14" i="28"/>
  <c r="II14" i="28"/>
  <c r="GV14" i="28"/>
  <c r="JI10" i="47"/>
  <c r="CI10" i="47"/>
  <c r="IV10" i="47"/>
  <c r="EI22" i="28"/>
  <c r="II22" i="28"/>
  <c r="JV22" i="28"/>
  <c r="AV8" i="28"/>
  <c r="KI8" i="28"/>
  <c r="AI8" i="28"/>
  <c r="HI8" i="28"/>
  <c r="FX45" i="47"/>
  <c r="BX50" i="28"/>
  <c r="EK50" i="28"/>
  <c r="FK50" i="28"/>
  <c r="AV14" i="28"/>
  <c r="EI14" i="28"/>
  <c r="LI14" i="28"/>
  <c r="GI14" i="28"/>
  <c r="AI10" i="47"/>
  <c r="HI10" i="47"/>
  <c r="KV10" i="47"/>
  <c r="K5" i="68"/>
  <c r="E57" i="26" s="1"/>
  <c r="J8" i="68"/>
  <c r="I22" i="28"/>
  <c r="FI22" i="28"/>
  <c r="JI22" i="28"/>
  <c r="KV22" i="28"/>
  <c r="JV8" i="28"/>
  <c r="DI8" i="28"/>
  <c r="FV8" i="28"/>
  <c r="GV8" i="28"/>
  <c r="HX50" i="28"/>
  <c r="EX50" i="28"/>
  <c r="LK50" i="28"/>
  <c r="JV14" i="28"/>
  <c r="CI14" i="28"/>
  <c r="JI14" i="28"/>
  <c r="HV14" i="28"/>
  <c r="EI10" i="47"/>
  <c r="LV10" i="47"/>
  <c r="BV10" i="47"/>
  <c r="V22" i="28"/>
  <c r="GI22" i="28"/>
  <c r="KI22" i="28"/>
  <c r="LV22" i="28"/>
  <c r="HV8" i="28"/>
  <c r="DV8" i="28"/>
  <c r="II8" i="28"/>
  <c r="CK50" i="28"/>
  <c r="JX50" i="28"/>
  <c r="LX50" i="28"/>
  <c r="EV14" i="28"/>
  <c r="CV14" i="28"/>
  <c r="KV14" i="28"/>
  <c r="CV10" i="47"/>
  <c r="LI10" i="47"/>
  <c r="AV10" i="47"/>
  <c r="GI10" i="47"/>
  <c r="AV22" i="28"/>
  <c r="HI22" i="28"/>
  <c r="BI8" i="28"/>
  <c r="LV8" i="28"/>
  <c r="CX50" i="28"/>
  <c r="K50" i="28"/>
  <c r="DI14" i="28"/>
  <c r="DV14" i="28"/>
  <c r="FV10" i="47"/>
  <c r="BI10" i="47"/>
  <c r="EV10" i="47"/>
  <c r="GX42" i="47"/>
  <c r="HX42" i="47"/>
  <c r="FK42" i="47"/>
  <c r="JX42" i="47"/>
  <c r="BK42" i="47"/>
  <c r="BX42" i="47"/>
  <c r="CX42" i="47"/>
  <c r="LK42" i="47"/>
  <c r="JK42" i="47"/>
  <c r="KX42" i="47"/>
  <c r="DX42" i="47"/>
  <c r="LX42" i="47"/>
  <c r="K42" i="47"/>
  <c r="CK42" i="47"/>
  <c r="AX42" i="47"/>
  <c r="GK42" i="47"/>
  <c r="IK42" i="47"/>
  <c r="FX42" i="47"/>
  <c r="X42" i="47"/>
  <c r="AK42" i="47"/>
  <c r="KK42" i="47"/>
  <c r="HK42" i="47"/>
  <c r="DV30" i="28"/>
  <c r="L5" i="68"/>
  <c r="AV5" i="68" s="1"/>
  <c r="J6" i="68"/>
  <c r="K6" i="61"/>
  <c r="E8" i="26" s="1"/>
  <c r="L5" i="61"/>
  <c r="AV5" i="61" s="1"/>
  <c r="L6" i="68"/>
  <c r="AV6" i="68" s="1"/>
  <c r="JX7" i="47"/>
  <c r="LX7" i="47"/>
  <c r="JK7" i="47"/>
  <c r="K6" i="68"/>
  <c r="E58" i="26" s="1"/>
  <c r="K7" i="47"/>
  <c r="IX7" i="47"/>
  <c r="AX7" i="47"/>
  <c r="X7" i="47"/>
  <c r="GK7" i="47"/>
  <c r="FK7" i="47"/>
  <c r="EX7" i="47"/>
  <c r="FX7" i="47"/>
  <c r="KX7" i="47"/>
  <c r="IK7" i="47"/>
  <c r="KK7" i="47"/>
  <c r="J6" i="61"/>
  <c r="LK7" i="47"/>
  <c r="AK7" i="47"/>
  <c r="L7" i="68"/>
  <c r="AV7" i="68" s="1"/>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AX22" i="68" a="1"/>
  <c r="AX22" i="68" s="1"/>
  <c r="O16" i="68" a="1"/>
  <c r="O16" i="68" s="1"/>
  <c r="O15" i="68" a="1"/>
  <c r="O15" i="68" s="1"/>
  <c r="S14" i="68" a="1"/>
  <c r="S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O14" i="68" l="1" a="1"/>
  <c r="O14" i="68" s="1"/>
  <c r="S15" i="68" a="1"/>
  <c r="S15" i="68" s="1"/>
  <c r="AX14" i="68" a="1"/>
  <c r="AX14" i="68" s="1"/>
  <c r="K14" i="68" a="1"/>
  <c r="K14" i="68" s="1"/>
  <c r="K15" i="68" a="1"/>
  <c r="K15" i="68" s="1"/>
  <c r="O17" i="68" a="1"/>
  <c r="O17" i="68" s="1"/>
  <c r="S17" i="68" a="1"/>
  <c r="S17" i="68" s="1"/>
  <c r="K16" i="68" a="1"/>
  <c r="K16" i="68" s="1"/>
  <c r="R6" i="61"/>
  <c r="R5" i="61"/>
  <c r="AY24" i="70"/>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L15" i="67"/>
  <c r="M15" i="67" s="1"/>
  <c r="L16" i="67"/>
  <c r="M16" i="67" s="1"/>
  <c r="G5" i="32"/>
  <c r="L15" i="72"/>
  <c r="M15" i="72" s="1"/>
  <c r="P15" i="72" s="1"/>
  <c r="AY25" i="69"/>
  <c r="L17" i="72"/>
  <c r="M17" i="72" s="1"/>
  <c r="AY22" i="65"/>
  <c r="L17" i="65"/>
  <c r="M17" i="65" s="1"/>
  <c r="L16" i="71"/>
  <c r="M16" i="71" s="1"/>
  <c r="P16" i="71" s="1"/>
  <c r="Q16" i="71" s="1"/>
  <c r="L14" i="69"/>
  <c r="M14" i="69" s="1"/>
  <c r="L15" i="71"/>
  <c r="M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6" l="1"/>
  <c r="Q16" i="66" s="1"/>
  <c r="P17" i="66"/>
  <c r="Q17" i="66" s="1"/>
  <c r="T17" i="66" s="1"/>
  <c r="U17" i="66" s="1"/>
  <c r="P15" i="66"/>
  <c r="Q15" i="66" s="1"/>
  <c r="L15" i="68"/>
  <c r="M15" i="68" s="1"/>
  <c r="P15" i="68" s="1"/>
  <c r="Q15" i="68" s="1"/>
  <c r="T15" i="68" s="1"/>
  <c r="U15" i="68" s="1"/>
  <c r="L17" i="68"/>
  <c r="M17" i="68" s="1"/>
  <c r="P17" i="68" s="1"/>
  <c r="Q17" i="68" s="1"/>
  <c r="L14" i="68"/>
  <c r="M14" i="68" s="1"/>
  <c r="P14" i="68" s="1"/>
  <c r="Q14" i="68" s="1"/>
  <c r="L16" i="68"/>
  <c r="M16" i="68" s="1"/>
  <c r="P16" i="68" s="1"/>
  <c r="Q16" i="68" s="1"/>
  <c r="P15" i="71"/>
  <c r="Q15" i="71" s="1"/>
  <c r="T15" i="71" s="1"/>
  <c r="U15" i="71" s="1"/>
  <c r="P16" i="67"/>
  <c r="Q16" i="67" s="1"/>
  <c r="P17" i="67"/>
  <c r="Q17" i="67" s="1"/>
  <c r="P14" i="63"/>
  <c r="Q14" i="63" s="1"/>
  <c r="P16" i="63"/>
  <c r="Q16" i="63" s="1"/>
  <c r="P15" i="63"/>
  <c r="Q15" i="63" s="1"/>
  <c r="P17" i="63"/>
  <c r="Q17" i="63"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6"/>
  <c r="P17" i="72"/>
  <c r="Q17" i="72" s="1"/>
  <c r="T17" i="72" s="1"/>
  <c r="U17" i="72" s="1"/>
  <c r="P16" i="64"/>
  <c r="Q16" i="64" s="1"/>
  <c r="P15" i="64"/>
  <c r="Q15" i="64" s="1"/>
  <c r="P17" i="64"/>
  <c r="Q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65"/>
  <c r="U15" i="65" s="1"/>
  <c r="T14" i="70"/>
  <c r="U14" i="70" s="1"/>
  <c r="T17" i="70"/>
  <c r="U17" i="70" s="1"/>
  <c r="T16" i="72"/>
  <c r="U16" i="72" s="1"/>
  <c r="T15" i="66"/>
  <c r="U15" i="66" s="1"/>
  <c r="T16" i="70"/>
  <c r="U16" i="70" s="1"/>
  <c r="T14" i="72"/>
  <c r="U14" i="72" s="1"/>
  <c r="T15" i="70"/>
  <c r="U15" i="70" s="1"/>
  <c r="T14" i="68" l="1"/>
  <c r="U14" i="68" s="1"/>
  <c r="T16" i="68"/>
  <c r="U16" i="68" s="1"/>
  <c r="T17" i="68"/>
  <c r="U17" i="68" s="1"/>
  <c r="T17" i="64"/>
  <c r="U17" i="64" s="1"/>
  <c r="T14" i="67"/>
  <c r="U14" i="67" s="1"/>
  <c r="T16" i="67"/>
  <c r="U16" i="67" s="1"/>
  <c r="T14" i="66"/>
  <c r="U14" i="66" s="1"/>
  <c r="T16" i="66"/>
  <c r="U16" i="66" s="1"/>
  <c r="W17" i="66" s="1" a="1"/>
  <c r="W17" i="66" s="1"/>
  <c r="T15" i="63"/>
  <c r="U15" i="63" s="1"/>
  <c r="T17" i="63"/>
  <c r="U17" i="63" s="1"/>
  <c r="T16" i="63"/>
  <c r="U16" i="63" s="1"/>
  <c r="T14" i="63"/>
  <c r="U14" i="63" s="1"/>
  <c r="T14" i="64"/>
  <c r="U14" i="64" s="1"/>
  <c r="T15" i="64"/>
  <c r="U15" i="64" s="1"/>
  <c r="T17" i="67"/>
  <c r="U17"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W14" i="66" a="1"/>
  <c r="W14" i="66" s="1"/>
  <c r="AE15" i="66" l="1" a="1"/>
  <c r="AE15" i="66" s="1"/>
  <c r="BK14" i="66" a="1"/>
  <c r="AA16" i="66" a="1"/>
  <c r="AA16" i="66" s="1"/>
  <c r="AE14" i="66" a="1"/>
  <c r="AE14" i="66" s="1"/>
  <c r="AA15" i="66" a="1"/>
  <c r="AA15" i="66" s="1"/>
  <c r="AE16" i="66" a="1"/>
  <c r="AE16" i="66" s="1"/>
  <c r="AA14" i="66" a="1"/>
  <c r="AA14" i="66" s="1"/>
  <c r="W15" i="66" a="1"/>
  <c r="W15" i="66" s="1"/>
  <c r="X14" i="66" s="1"/>
  <c r="Y14" i="66" s="1"/>
  <c r="AB14" i="66" s="1"/>
  <c r="AC14" i="66" s="1"/>
  <c r="AE17" i="66" a="1"/>
  <c r="AE17" i="66" s="1"/>
  <c r="W16" i="66" a="1"/>
  <c r="W16" i="66" s="1"/>
  <c r="AA17" i="66" a="1"/>
  <c r="AA17" i="66" s="1"/>
  <c r="AA15" i="63" a="1"/>
  <c r="AA15" i="63" s="1"/>
  <c r="AE14" i="67" a="1"/>
  <c r="AE14" i="67" s="1"/>
  <c r="W14" i="63" a="1"/>
  <c r="W14" i="63" s="1"/>
  <c r="AE17" i="63" a="1"/>
  <c r="AE17" i="63" s="1"/>
  <c r="AE15" i="63" a="1"/>
  <c r="AE15" i="63" s="1"/>
  <c r="BK14" i="63" a="1"/>
  <c r="BK15" i="63" s="1"/>
  <c r="AE16" i="63" a="1"/>
  <c r="AE16" i="63" s="1"/>
  <c r="W17" i="63" a="1"/>
  <c r="W17" i="63" s="1"/>
  <c r="AA16" i="63" a="1"/>
  <c r="AA16" i="63" s="1"/>
  <c r="W16" i="63" a="1"/>
  <c r="W16" i="63" s="1"/>
  <c r="AE14" i="63" a="1"/>
  <c r="AE14" i="63" s="1"/>
  <c r="W15" i="63" a="1"/>
  <c r="W15" i="63" s="1"/>
  <c r="AA14" i="63" a="1"/>
  <c r="AA14" i="63" s="1"/>
  <c r="AA17" i="63" a="1"/>
  <c r="AA17" i="63" s="1"/>
  <c r="BK14" i="64" a="1"/>
  <c r="BK14" i="64"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4" i="61"/>
  <c r="Y14" i="61" s="1"/>
  <c r="X16" i="61"/>
  <c r="Y16" i="61" s="1"/>
  <c r="X17" i="61"/>
  <c r="Y17" i="61" s="1"/>
  <c r="X16" i="70"/>
  <c r="Y16" i="70" s="1"/>
  <c r="X16" i="68"/>
  <c r="Y16" i="68" s="1"/>
  <c r="BK14" i="61"/>
  <c r="BK15" i="61"/>
  <c r="BK16" i="61"/>
  <c r="BK17" i="61"/>
  <c r="X15" i="72"/>
  <c r="Y15" i="72" s="1"/>
  <c r="AB15" i="72" s="1"/>
  <c r="AC15" i="72" s="1"/>
  <c r="X15" i="61"/>
  <c r="Y15" i="61"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X14" i="68"/>
  <c r="Y14" i="68" s="1"/>
  <c r="X14" i="70"/>
  <c r="Y14" i="70" s="1"/>
  <c r="BK14" i="66"/>
  <c r="BK16" i="66"/>
  <c r="BK17" i="66"/>
  <c r="BK15" i="66"/>
  <c r="X17" i="66"/>
  <c r="Y17" i="66" s="1"/>
  <c r="AB17" i="66" s="1"/>
  <c r="X17" i="70"/>
  <c r="Y17" i="70" s="1"/>
  <c r="X17" i="72"/>
  <c r="Y17" i="72" s="1"/>
  <c r="X15" i="66" l="1"/>
  <c r="Y15" i="66" s="1"/>
  <c r="AB15" i="66" s="1"/>
  <c r="BK14" i="63"/>
  <c r="X14" i="63"/>
  <c r="Y14" i="63" s="1"/>
  <c r="BK17" i="63"/>
  <c r="BK16" i="63"/>
  <c r="X17" i="63"/>
  <c r="Y17" i="63" s="1"/>
  <c r="AB17" i="63" s="1"/>
  <c r="AC17" i="63" s="1"/>
  <c r="BK17" i="64"/>
  <c r="BX14" i="64" s="1" a="1"/>
  <c r="BX14" i="64" s="1"/>
  <c r="BZ6" i="64" s="1"/>
  <c r="X15" i="63"/>
  <c r="Y15" i="63" s="1"/>
  <c r="X16" i="63"/>
  <c r="Y16" i="63" s="1"/>
  <c r="AB16" i="63" s="1"/>
  <c r="AC16" i="63"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X14" i="63" a="1"/>
  <c r="BX14" i="63" s="1"/>
  <c r="AB14" i="70"/>
  <c r="AC14" i="70" s="1"/>
  <c r="AF15" i="65"/>
  <c r="AG15" i="65" s="1"/>
  <c r="BX14" i="66" a="1"/>
  <c r="BX14" i="66" s="1"/>
  <c r="BL15" i="66" a="1"/>
  <c r="BL15" i="66" s="1"/>
  <c r="BJ14" i="66" s="1"/>
  <c r="BL14" i="66" s="1"/>
  <c r="AC17" i="66"/>
  <c r="AB17" i="72"/>
  <c r="AC17" i="72" s="1"/>
  <c r="AF15" i="72" s="1"/>
  <c r="AG15" i="72" s="1"/>
  <c r="AB14" i="72"/>
  <c r="AC14" i="72" s="1"/>
  <c r="AB14" i="68"/>
  <c r="AC14" i="68" s="1"/>
  <c r="AB14" i="63"/>
  <c r="AC14"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63" l="1" a="1"/>
  <c r="BL15" i="63" s="1"/>
  <c r="BJ14" i="63" s="1"/>
  <c r="BL14" i="63" s="1"/>
  <c r="BN5" i="63" s="1"/>
  <c r="BL15" i="64" a="1"/>
  <c r="BL15" i="64" s="1"/>
  <c r="BJ14" i="64" s="1"/>
  <c r="BL14" i="64" s="1"/>
  <c r="BN7" i="64" s="1"/>
  <c r="AF17" i="63"/>
  <c r="AG17" i="63" s="1"/>
  <c r="AB15" i="63"/>
  <c r="AC15" i="63" s="1"/>
  <c r="AF15" i="63" s="1"/>
  <c r="AG15" i="63" s="1"/>
  <c r="AF15" i="64"/>
  <c r="AG15" i="64"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F15" i="70"/>
  <c r="AG15" i="70" s="1"/>
  <c r="AF16" i="68"/>
  <c r="AG16" i="68" s="1"/>
  <c r="AF14" i="66"/>
  <c r="AG14" i="66" s="1"/>
  <c r="AF16" i="72"/>
  <c r="AG16" i="72" s="1"/>
  <c r="BN8" i="72"/>
  <c r="BN7" i="72"/>
  <c r="BN5" i="72"/>
  <c r="BN6" i="72"/>
  <c r="AF16" i="63"/>
  <c r="AG16" i="63" s="1"/>
  <c r="BZ8" i="70"/>
  <c r="BZ6" i="70"/>
  <c r="BZ7" i="70"/>
  <c r="BZ5" i="70"/>
  <c r="AF14" i="70"/>
  <c r="AG14" i="70" s="1"/>
  <c r="AI15" i="69"/>
  <c r="AJ15" i="69" s="1"/>
  <c r="BZ8" i="72"/>
  <c r="BZ7" i="72"/>
  <c r="BZ5" i="72"/>
  <c r="BZ6" i="72"/>
  <c r="BN5" i="70"/>
  <c r="BN6" i="70"/>
  <c r="BN8" i="70"/>
  <c r="BN7" i="70"/>
  <c r="BN8" i="63" l="1"/>
  <c r="BN7" i="63"/>
  <c r="BN6" i="63"/>
  <c r="BN5" i="64"/>
  <c r="BN6" i="64"/>
  <c r="BN8" i="64"/>
  <c r="AI17" i="63"/>
  <c r="AJ17" i="63" s="1"/>
  <c r="AI14" i="62"/>
  <c r="AJ14" i="62" s="1"/>
  <c r="AI15" i="67"/>
  <c r="AJ15" i="67" s="1"/>
  <c r="AI17" i="65"/>
  <c r="AJ17" i="65" s="1"/>
  <c r="AL17" i="65" s="1"/>
  <c r="AM17" i="65" s="1"/>
  <c r="AI15" i="65"/>
  <c r="AJ15" i="65" s="1"/>
  <c r="AI16" i="65"/>
  <c r="AJ16" i="65" s="1"/>
  <c r="AI16" i="64"/>
  <c r="AJ16" i="64" s="1"/>
  <c r="AI15" i="72"/>
  <c r="AJ15" i="72" s="1"/>
  <c r="AI17" i="62"/>
  <c r="AJ17" i="62" s="1"/>
  <c r="AL17" i="62" s="1"/>
  <c r="AM17" i="62" s="1"/>
  <c r="AI16" i="62"/>
  <c r="AJ16" i="62" s="1"/>
  <c r="AI15" i="62"/>
  <c r="AJ15"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L15" i="71" s="1"/>
  <c r="AM15" i="71" s="1"/>
  <c r="AO15" i="71" s="1"/>
  <c r="AP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L14" i="62" l="1"/>
  <c r="AM14" i="62" s="1"/>
  <c r="AO14" i="62" s="1"/>
  <c r="AP14" i="62" s="1"/>
  <c r="AL16" i="65"/>
  <c r="AM16" i="65" s="1"/>
  <c r="AO16" i="65" s="1"/>
  <c r="AP16" i="65" s="1"/>
  <c r="AL15" i="65"/>
  <c r="AM15" i="65" s="1"/>
  <c r="AO15" i="65" s="1"/>
  <c r="AP15" i="65" s="1"/>
  <c r="AL16" i="62"/>
  <c r="AM16" i="62" s="1"/>
  <c r="AO16" i="62" s="1"/>
  <c r="AP16" i="62" s="1"/>
  <c r="AL15" i="62"/>
  <c r="AM15" i="62" s="1"/>
  <c r="AO15" i="62" s="1"/>
  <c r="AP15" i="62" s="1"/>
  <c r="AL15" i="67"/>
  <c r="AM15" i="67" s="1"/>
  <c r="AO15" i="67" s="1"/>
  <c r="AP15" i="67" s="1"/>
  <c r="AL17" i="64"/>
  <c r="AM17" i="64" s="1"/>
  <c r="AL15" i="72"/>
  <c r="AM15" i="72" s="1"/>
  <c r="AO15" i="72" s="1"/>
  <c r="AP15" i="72" s="1"/>
  <c r="AL16" i="64"/>
  <c r="AM16" i="64" s="1"/>
  <c r="AO16" i="64" s="1"/>
  <c r="AP16" i="64" s="1"/>
  <c r="AL17" i="71"/>
  <c r="AM17" i="71" s="1"/>
  <c r="AO17" i="71" s="1"/>
  <c r="AP17" i="71" s="1"/>
  <c r="AL15" i="61"/>
  <c r="AM15" i="61" s="1"/>
  <c r="AO15" i="61" s="1"/>
  <c r="AP15" i="61"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4"/>
  <c r="AP15" i="64" s="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L17" i="72"/>
  <c r="AM17" i="72" s="1"/>
  <c r="AL15" i="70"/>
  <c r="AM15" i="70" s="1"/>
  <c r="AU8" i="65" l="1"/>
  <c r="AV17" i="65" s="1"/>
  <c r="AU5" i="65"/>
  <c r="AV14" i="65" s="1"/>
  <c r="AU7" i="65"/>
  <c r="AV16" i="65" s="1"/>
  <c r="AU14" i="65" a="1"/>
  <c r="AU14" i="65" s="1"/>
  <c r="W8" i="33" s="1"/>
  <c r="AU6" i="65"/>
  <c r="AV15" i="65" s="1"/>
  <c r="AR15" i="67"/>
  <c r="AS15" i="67" s="1"/>
  <c r="G15" i="67" s="1"/>
  <c r="F15" i="67" s="1"/>
  <c r="AU5" i="62"/>
  <c r="AV14" i="62" s="1"/>
  <c r="AU7" i="64"/>
  <c r="AV16" i="64" s="1"/>
  <c r="AU6" i="62"/>
  <c r="AV15" i="62" s="1"/>
  <c r="AU7" i="62"/>
  <c r="AV16" i="62" s="1"/>
  <c r="AU8" i="62"/>
  <c r="AV17" i="62" s="1"/>
  <c r="AO17" i="64"/>
  <c r="AP17" i="64" s="1"/>
  <c r="AR17" i="64" s="1"/>
  <c r="AS17" i="64" s="1"/>
  <c r="G17" i="64" s="1"/>
  <c r="F17" i="64" s="1"/>
  <c r="AU14" i="62" a="1"/>
  <c r="AU14" i="62" s="1"/>
  <c r="E8" i="33" s="1"/>
  <c r="AU5" i="64"/>
  <c r="AV14" i="64" s="1"/>
  <c r="AU14" i="64" a="1"/>
  <c r="AU14" i="64" s="1"/>
  <c r="C10" i="16" s="1"/>
  <c r="E10" i="16" s="1"/>
  <c r="AU8" i="64"/>
  <c r="AV17" i="64" s="1"/>
  <c r="AU6" i="64"/>
  <c r="AV15" i="64" s="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C11" i="16" l="1"/>
  <c r="E11" i="16" s="1"/>
  <c r="F11" i="16" s="1"/>
  <c r="C5" i="16"/>
  <c r="E5" i="16" s="1"/>
  <c r="T8" i="33"/>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6" i="67"/>
  <c r="E15" i="65"/>
  <c r="E15" i="67"/>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0"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5" i="67" l="1"/>
  <c r="AY23" i="67"/>
  <c r="AY16" i="67"/>
  <c r="AY24" i="67"/>
  <c r="AY16" i="69"/>
  <c r="AY24" i="69"/>
  <c r="AY15" i="69"/>
  <c r="AY23" i="69"/>
  <c r="AY16" i="65"/>
  <c r="AY24" i="65"/>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AY15" i="68" l="1"/>
  <c r="AY23" i="68"/>
  <c r="AY15" i="66"/>
  <c r="AY23" i="66"/>
  <c r="AY17" i="66"/>
  <c r="AY25" i="66"/>
  <c r="BB5" i="69"/>
  <c r="BB7" i="69"/>
  <c r="BB8" i="69"/>
  <c r="BB6" i="69"/>
  <c r="AY15" i="71"/>
  <c r="AY23" i="71"/>
  <c r="AY16" i="63"/>
  <c r="AY24" i="63"/>
  <c r="BO6" i="67"/>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H13" i="16" s="1"/>
  <c r="D23" i="61"/>
  <c r="D24" i="61"/>
  <c r="D25" i="61"/>
  <c r="D22" i="61"/>
  <c r="AY14" i="61"/>
  <c r="D22" i="70"/>
  <c r="D24" i="70"/>
  <c r="D23" i="70"/>
  <c r="D25" i="70"/>
  <c r="AY14" i="70"/>
  <c r="D14" i="73"/>
  <c r="F22" i="62"/>
  <c r="G14" i="73" s="1"/>
  <c r="M22" i="62" a="1"/>
  <c r="H21" i="62" a="1"/>
  <c r="G22" i="62"/>
  <c r="I14" i="73" s="1"/>
  <c r="E3" i="33"/>
  <c r="N22" i="62"/>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A8" i="66" l="1"/>
  <c r="BO5" i="66"/>
  <c r="CA5" i="66"/>
  <c r="BA7" i="66"/>
  <c r="BO8" i="66"/>
  <c r="BO7" i="66"/>
  <c r="BO6" i="66"/>
  <c r="BA8" i="66"/>
  <c r="CA6" i="66"/>
  <c r="BA5" i="66"/>
  <c r="CA7" i="66"/>
  <c r="BB5" i="66"/>
  <c r="BB8" i="66"/>
  <c r="BB7" i="66"/>
  <c r="BB6" i="66"/>
  <c r="H10" i="16"/>
  <c r="AZ22" i="69" a="1"/>
  <c r="BA22" i="69" a="1"/>
  <c r="BC22" i="69" a="1"/>
  <c r="BB22" i="69" a="1"/>
  <c r="CC14" i="67" a="1"/>
  <c r="CC17" i="67" s="1"/>
  <c r="AN97" i="73" s="1"/>
  <c r="BZ14" i="67" a="1"/>
  <c r="CA14" i="67" a="1"/>
  <c r="CA15" i="67" s="1"/>
  <c r="AL95" i="73" s="1"/>
  <c r="CB14" i="67" a="1"/>
  <c r="CB15" i="67" s="1"/>
  <c r="AM95" i="73" s="1"/>
  <c r="BP14" i="67" a="1"/>
  <c r="BP15" i="67" s="1"/>
  <c r="BQ14" i="67" a="1"/>
  <c r="BQ14" i="67" s="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E96" i="73"/>
  <c r="AJ5" i="33"/>
  <c r="D15" i="45"/>
  <c r="L24" i="67"/>
  <c r="F62" i="73"/>
  <c r="K21" i="67"/>
  <c r="M93" i="73" s="1"/>
  <c r="I21" i="67"/>
  <c r="K93" i="73" s="1"/>
  <c r="H21" i="67"/>
  <c r="J21" i="67"/>
  <c r="L93" i="73" s="1"/>
  <c r="BZ16" i="67"/>
  <c r="AK96" i="73" s="1"/>
  <c r="AP96" i="73" s="1"/>
  <c r="BZ14" i="67"/>
  <c r="BZ15" i="67"/>
  <c r="AK95" i="73" s="1"/>
  <c r="AP95" i="73" s="1"/>
  <c r="BZ17" i="67"/>
  <c r="AK97" i="73" s="1"/>
  <c r="AP97" i="73" s="1"/>
  <c r="K15" i="45"/>
  <c r="L15" i="45"/>
  <c r="AJ4" i="33"/>
  <c r="E95" i="73"/>
  <c r="L23" i="67"/>
  <c r="AV94" i="73" a="1"/>
  <c r="AW94" i="73" a="1"/>
  <c r="F95" i="73"/>
  <c r="F55" i="73"/>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BA14" i="66" l="1" a="1"/>
  <c r="BC14" i="66" a="1"/>
  <c r="BO14" i="66" a="1"/>
  <c r="BN14" i="66" a="1"/>
  <c r="BP14" i="66" a="1"/>
  <c r="BQ14" i="66" a="1"/>
  <c r="CA14" i="66" a="1"/>
  <c r="CA14" i="66" s="1"/>
  <c r="AL78" i="73" s="1"/>
  <c r="AZ14" i="66" a="1"/>
  <c r="AZ14" i="66" s="1"/>
  <c r="BZ14" i="66" a="1"/>
  <c r="BZ14" i="66" s="1"/>
  <c r="CB14" i="66" a="1"/>
  <c r="CB16" i="66" s="1"/>
  <c r="AM80" i="73" s="1"/>
  <c r="BB14" i="66" a="1"/>
  <c r="CC14" i="66" a="1"/>
  <c r="CC17" i="66" s="1"/>
  <c r="AN81" i="73" s="1"/>
  <c r="CB17" i="67"/>
  <c r="AM97" i="73" s="1"/>
  <c r="CB14" i="67"/>
  <c r="AM94" i="73" s="1"/>
  <c r="CB16" i="67"/>
  <c r="AM96" i="73" s="1"/>
  <c r="BA22" i="66" a="1"/>
  <c r="BB22" i="66" a="1"/>
  <c r="AZ22" i="66" a="1"/>
  <c r="BC22" i="66" a="1"/>
  <c r="CC16" i="67"/>
  <c r="AN96" i="73" s="1"/>
  <c r="CC15" i="67"/>
  <c r="AN95" i="73" s="1"/>
  <c r="CA17" i="67"/>
  <c r="AL97" i="73" s="1"/>
  <c r="BB24" i="69"/>
  <c r="BB25" i="69"/>
  <c r="BB23" i="69"/>
  <c r="BB22" i="69"/>
  <c r="CA16" i="67"/>
  <c r="AL96" i="73" s="1"/>
  <c r="BC22" i="69"/>
  <c r="BC23" i="69"/>
  <c r="BC25" i="69"/>
  <c r="BC24" i="69"/>
  <c r="CA14" i="67"/>
  <c r="AL94" i="73" s="1"/>
  <c r="BA22" i="69"/>
  <c r="BA24" i="69"/>
  <c r="BA25" i="69"/>
  <c r="BA23" i="69"/>
  <c r="AZ24" i="69"/>
  <c r="AZ25" i="69"/>
  <c r="AZ23" i="69"/>
  <c r="AZ22" i="69"/>
  <c r="E11" i="45"/>
  <c r="H11" i="45" s="1"/>
  <c r="CC14" i="67"/>
  <c r="AN94" i="73" s="1"/>
  <c r="BQ16" i="67"/>
  <c r="BQ17" i="67"/>
  <c r="BQ15" i="67"/>
  <c r="BN14" i="67"/>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F13" i="45"/>
  <c r="G80" i="73"/>
  <c r="F41" i="73"/>
  <c r="BQ17" i="65"/>
  <c r="BQ14" i="65"/>
  <c r="BQ15" i="65"/>
  <c r="BQ16" i="65"/>
  <c r="G8" i="45"/>
  <c r="I40" i="73"/>
  <c r="BA14" i="72" a="1"/>
  <c r="BB14" i="72" a="1"/>
  <c r="AZ14" i="72" a="1"/>
  <c r="BC14" i="72" a="1"/>
  <c r="BO14" i="66"/>
  <c r="BO15" i="66"/>
  <c r="BO16" i="66"/>
  <c r="BO17" i="66"/>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CA16" i="66" l="1"/>
  <c r="AL80" i="73" s="1"/>
  <c r="CA15" i="66"/>
  <c r="AL79" i="73" s="1"/>
  <c r="AZ17" i="66"/>
  <c r="O81" i="73" s="1"/>
  <c r="T81" i="73" s="1"/>
  <c r="AZ15" i="66"/>
  <c r="O79" i="73" s="1"/>
  <c r="AZ16" i="66"/>
  <c r="O80" i="73" s="1"/>
  <c r="CA17" i="66"/>
  <c r="AL81" i="73" s="1"/>
  <c r="CB15" i="66"/>
  <c r="AM79" i="73" s="1"/>
  <c r="CB17" i="66"/>
  <c r="AM81" i="73" s="1"/>
  <c r="CB14" i="66"/>
  <c r="AM78" i="73" s="1"/>
  <c r="BZ17" i="66"/>
  <c r="AK81" i="73" s="1"/>
  <c r="AP81" i="73" s="1"/>
  <c r="BZ15" i="66"/>
  <c r="AK79" i="73" s="1"/>
  <c r="AP79" i="73" s="1"/>
  <c r="BZ16" i="66"/>
  <c r="AK80" i="73" s="1"/>
  <c r="AP80" i="73" s="1"/>
  <c r="CC16" i="66"/>
  <c r="AN80" i="73" s="1"/>
  <c r="CC14" i="66"/>
  <c r="AN78" i="73" s="1"/>
  <c r="CC15" i="66"/>
  <c r="AN79" i="73" s="1"/>
  <c r="BC22" i="66"/>
  <c r="BC24" i="66"/>
  <c r="BC25" i="66"/>
  <c r="BC23" i="66"/>
  <c r="AZ24" i="66"/>
  <c r="AZ25" i="66"/>
  <c r="AZ23" i="66"/>
  <c r="AZ22" i="66"/>
  <c r="BB22" i="66"/>
  <c r="BB23" i="66"/>
  <c r="BB24" i="66"/>
  <c r="BB25" i="66"/>
  <c r="BA23" i="66"/>
  <c r="BA24" i="66"/>
  <c r="BA25" i="66"/>
  <c r="BA22" i="66"/>
  <c r="BE21" i="69" a="1"/>
  <c r="BS13" i="67" a="1"/>
  <c r="BU13" i="67" s="1"/>
  <c r="Z92" i="73"/>
  <c r="T95" i="73"/>
  <c r="T94" i="73"/>
  <c r="T96" i="73"/>
  <c r="BE13" i="67" a="1"/>
  <c r="BF13" i="67" s="1"/>
  <c r="V93" i="73" s="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D106" i="48"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0" i="48"/>
  <c r="I50" i="33"/>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D109" i="48"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CH13" i="67"/>
  <c r="AT93" i="73" s="1"/>
  <c r="CE13" i="67"/>
  <c r="CG13" i="67"/>
  <c r="AS93" i="73" s="1"/>
  <c r="CF13" i="67"/>
  <c r="AR93" i="73" s="1"/>
  <c r="AI50" i="33"/>
  <c r="D104" i="48"/>
  <c r="O50" i="33"/>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8" i="73"/>
  <c r="AP78" i="73" s="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V79" i="73"/>
  <c r="AV80" i="73"/>
  <c r="AV78" i="73"/>
  <c r="AV81" i="73"/>
  <c r="Z76" i="73"/>
  <c r="BS13" i="66"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T57" i="73"/>
  <c r="BQ16" i="72"/>
  <c r="BQ15" i="72"/>
  <c r="BQ17" i="72"/>
  <c r="BQ14" i="72"/>
  <c r="W50" i="33"/>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AK76" i="73" l="1"/>
  <c r="CE13" i="66" a="1"/>
  <c r="CG13" i="66" s="1"/>
  <c r="AS77" i="73" s="1"/>
  <c r="BV13" i="67"/>
  <c r="BT13" i="67"/>
  <c r="AB78" i="73" a="1"/>
  <c r="AB81" i="73" s="1"/>
  <c r="AA78" i="73" a="1"/>
  <c r="AA78" i="73" s="1"/>
  <c r="AC78" i="73" a="1"/>
  <c r="AC81" i="73" s="1"/>
  <c r="Z78" i="73" a="1"/>
  <c r="Z81" i="73" s="1"/>
  <c r="BE21" i="66" a="1"/>
  <c r="BE21" i="69"/>
  <c r="BF21" i="69"/>
  <c r="BG21" i="69"/>
  <c r="BH21" i="69"/>
  <c r="BS13" i="67"/>
  <c r="BG13" i="67"/>
  <c r="W93" i="73" s="1"/>
  <c r="BE13" i="67"/>
  <c r="U93" i="73" s="1"/>
  <c r="BH13" i="67"/>
  <c r="X93" i="73"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P41" i="73"/>
  <c r="T23" i="73"/>
  <c r="B38" i="73"/>
  <c r="B40" i="73"/>
  <c r="AC38" i="73" a="1"/>
  <c r="AC39" i="73" s="1"/>
  <c r="C101" i="47"/>
  <c r="C101" i="28"/>
  <c r="B101" i="28" s="1"/>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F13" i="66"/>
  <c r="AR77" i="73" s="1"/>
  <c r="CH13" i="66"/>
  <c r="AT77" i="73" s="1"/>
  <c r="C95" i="28"/>
  <c r="B95" i="28" s="1"/>
  <c r="C95" i="47"/>
  <c r="AC57" i="73"/>
  <c r="AC56" i="73"/>
  <c r="AC54" i="73"/>
  <c r="AC55" i="73"/>
  <c r="D112"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Z63" i="73"/>
  <c r="AE63" i="73" s="1"/>
  <c r="AA57" i="73"/>
  <c r="AA54" i="73"/>
  <c r="AA55" i="73"/>
  <c r="AA56" i="73"/>
  <c r="BS13" i="63" a="1"/>
  <c r="Z20" i="73"/>
  <c r="Z22" i="73" a="1"/>
  <c r="AC79" i="73" l="1"/>
  <c r="AC78" i="73"/>
  <c r="AC80" i="73"/>
  <c r="AA81" i="73"/>
  <c r="Z78" i="73"/>
  <c r="AE78" i="73" s="1"/>
  <c r="Z80" i="73"/>
  <c r="Z79" i="73"/>
  <c r="AB80" i="73"/>
  <c r="AB78" i="73"/>
  <c r="AE96" i="73"/>
  <c r="AE97" i="73"/>
  <c r="AF93" i="73" a="1"/>
  <c r="AG93" i="73" s="1"/>
  <c r="AA79" i="73"/>
  <c r="AA80" i="73"/>
  <c r="AE64" i="73"/>
  <c r="BS14" i="67" a="1"/>
  <c r="BU14" i="67" s="1"/>
  <c r="AE81" i="73"/>
  <c r="BE21" i="66"/>
  <c r="BF21" i="66"/>
  <c r="BG21" i="66"/>
  <c r="BH21" i="66"/>
  <c r="AE73" i="73"/>
  <c r="AE72" i="73"/>
  <c r="BE22" i="69" a="1"/>
  <c r="AE16" i="73"/>
  <c r="AE17" i="73"/>
  <c r="BE14" i="67" a="1"/>
  <c r="BF14" i="67" s="1"/>
  <c r="V94" i="73" s="1"/>
  <c r="C103" i="28"/>
  <c r="B103" i="28" s="1"/>
  <c r="C103" i="47"/>
  <c r="LJ103" i="47" s="1"/>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BV15" i="67" l="1"/>
  <c r="GW103" i="47"/>
  <c r="AE80" i="73"/>
  <c r="BU16" i="67"/>
  <c r="BS14" i="67"/>
  <c r="BF17" i="67"/>
  <c r="V97" i="73" s="1"/>
  <c r="AF93" i="73"/>
  <c r="AI93" i="73"/>
  <c r="AH93" i="73"/>
  <c r="AF77" i="73" a="1"/>
  <c r="AG77" i="73" s="1"/>
  <c r="BS17" i="67"/>
  <c r="BV17" i="67"/>
  <c r="BS16" i="67"/>
  <c r="BV14" i="67"/>
  <c r="BT15" i="67"/>
  <c r="BU15" i="67"/>
  <c r="BT14" i="67"/>
  <c r="BV16" i="67"/>
  <c r="BT17" i="67"/>
  <c r="BU17" i="67"/>
  <c r="BT16" i="67"/>
  <c r="BS15" i="67"/>
  <c r="BE22" i="66" a="1"/>
  <c r="BF22" i="69"/>
  <c r="BH23" i="69"/>
  <c r="BF25" i="69"/>
  <c r="BH24" i="69"/>
  <c r="BF24" i="69"/>
  <c r="BH25" i="69"/>
  <c r="BH22" i="69"/>
  <c r="BG22" i="69"/>
  <c r="BE23" i="69"/>
  <c r="BF23" i="69"/>
  <c r="BG23" i="69"/>
  <c r="BE22" i="69"/>
  <c r="BG25" i="69"/>
  <c r="BE24" i="69"/>
  <c r="BE25" i="69"/>
  <c r="BG24" i="69"/>
  <c r="BJ103" i="47"/>
  <c r="AE48" i="73"/>
  <c r="AE49" i="73"/>
  <c r="BG15" i="67"/>
  <c r="W95" i="73" s="1"/>
  <c r="BE16" i="67"/>
  <c r="U96" i="73" s="1"/>
  <c r="BH17" i="67"/>
  <c r="X97" i="73" s="1"/>
  <c r="BG17" i="67"/>
  <c r="W97" i="73" s="1"/>
  <c r="FJ103" i="47"/>
  <c r="W103" i="47"/>
  <c r="CW103" i="47"/>
  <c r="BH14" i="67"/>
  <c r="X94" i="73" s="1"/>
  <c r="BF15" i="67"/>
  <c r="V95" i="73" s="1"/>
  <c r="BG14" i="67"/>
  <c r="W94" i="73" s="1"/>
  <c r="BH15" i="67"/>
  <c r="X95" i="73" s="1"/>
  <c r="BE15" i="67"/>
  <c r="U95" i="73" s="1"/>
  <c r="BF16" i="67"/>
  <c r="V96" i="73" s="1"/>
  <c r="BE17" i="67"/>
  <c r="U97" i="73" s="1"/>
  <c r="BG16" i="67"/>
  <c r="W96" i="73" s="1"/>
  <c r="BH16" i="67"/>
  <c r="X96" i="73" s="1"/>
  <c r="BE14" i="67"/>
  <c r="U94" i="73" s="1"/>
  <c r="B103" i="47"/>
  <c r="V103" i="47" s="1"/>
  <c r="IJ103" i="47"/>
  <c r="AW103" i="47"/>
  <c r="GJ103" i="47"/>
  <c r="HW103" i="47"/>
  <c r="JW103" i="47"/>
  <c r="J103" i="47"/>
  <c r="IW103" i="47"/>
  <c r="LW103" i="47"/>
  <c r="KJ103" i="47"/>
  <c r="BE22" i="62"/>
  <c r="EW103" i="47"/>
  <c r="KW103" i="47"/>
  <c r="BW103" i="47"/>
  <c r="FW103" i="47"/>
  <c r="BH22" i="62"/>
  <c r="CJ103" i="47"/>
  <c r="EJ103" i="47"/>
  <c r="DJ103" i="47"/>
  <c r="JJ103" i="47"/>
  <c r="BG24" i="62"/>
  <c r="DW103" i="47"/>
  <c r="AJ103" i="47"/>
  <c r="HJ103" i="47"/>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GV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H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77" i="73" l="1"/>
  <c r="AI77" i="73"/>
  <c r="FV103" i="47"/>
  <c r="GG103" i="47" s="1"/>
  <c r="AF94" i="73" a="1"/>
  <c r="AF97" i="73" s="1"/>
  <c r="GI103" i="47"/>
  <c r="GT103" i="47" s="1"/>
  <c r="BV103" i="47"/>
  <c r="CG103" i="47" s="1"/>
  <c r="DI103" i="47"/>
  <c r="DT103" i="47" s="1"/>
  <c r="II103" i="47"/>
  <c r="KI103" i="47"/>
  <c r="KT103" i="47" s="1"/>
  <c r="AV103" i="47"/>
  <c r="BG103" i="47" s="1"/>
  <c r="HI103" i="47"/>
  <c r="HT103" i="47" s="1"/>
  <c r="LI103" i="47"/>
  <c r="LT103" i="47" s="1"/>
  <c r="I103" i="47"/>
  <c r="T103" i="47" s="1"/>
  <c r="IV103" i="47"/>
  <c r="JG103" i="47" s="1"/>
  <c r="EV103" i="47"/>
  <c r="FG103" i="47" s="1"/>
  <c r="AI103" i="47"/>
  <c r="AT103" i="47" s="1"/>
  <c r="EI103" i="47"/>
  <c r="ET103" i="47" s="1"/>
  <c r="BE23" i="66"/>
  <c r="BE22" i="66"/>
  <c r="BG22" i="66"/>
  <c r="BH24" i="66"/>
  <c r="BH25" i="66"/>
  <c r="BE25" i="66"/>
  <c r="BE24" i="66"/>
  <c r="BF23" i="66"/>
  <c r="BF22" i="66"/>
  <c r="BF25" i="66"/>
  <c r="BF24" i="66"/>
  <c r="BG23" i="66"/>
  <c r="BH22" i="66"/>
  <c r="BH23" i="66"/>
  <c r="BG24" i="66"/>
  <c r="BG25" i="66"/>
  <c r="BI103" i="47"/>
  <c r="BT103" i="47" s="1"/>
  <c r="HV103" i="47"/>
  <c r="IG103" i="47" s="1"/>
  <c r="JV103" i="47"/>
  <c r="KG103" i="47" s="1"/>
  <c r="KV103" i="47"/>
  <c r="LG103" i="47" s="1"/>
  <c r="DV103" i="47"/>
  <c r="EG103" i="47" s="1"/>
  <c r="JI103" i="47"/>
  <c r="JT103" i="47" s="1"/>
  <c r="CV103" i="47"/>
  <c r="DG103" i="47" s="1"/>
  <c r="LV103" i="47"/>
  <c r="MG103" i="47" s="1"/>
  <c r="FI103" i="47"/>
  <c r="FT103" i="47" s="1"/>
  <c r="CI103" i="47"/>
  <c r="CT103" i="47" s="1"/>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HG103" i="47"/>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G103" i="47"/>
  <c r="IT103" i="47"/>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MG93" i="47" l="1"/>
  <c r="IT93" i="47"/>
  <c r="AI95" i="73"/>
  <c r="AF94" i="73"/>
  <c r="AH94" i="73"/>
  <c r="AG97" i="73"/>
  <c r="AF96" i="73"/>
  <c r="AF95" i="73"/>
  <c r="AH97" i="73"/>
  <c r="AI97" i="73"/>
  <c r="AG96" i="73"/>
  <c r="AI96" i="73"/>
  <c r="AG94" i="73"/>
  <c r="AI94" i="73"/>
  <c r="AG95" i="73"/>
  <c r="AH95" i="73"/>
  <c r="AH96" i="73"/>
  <c r="KT93" i="47"/>
  <c r="HT93" i="47"/>
  <c r="DT98" i="47"/>
  <c r="CT98" i="47"/>
  <c r="AF78" i="73" a="1"/>
  <c r="AG81" i="73" s="1"/>
  <c r="KT98" i="47"/>
  <c r="CT93" i="47"/>
  <c r="BT93" i="47"/>
  <c r="T98" i="47"/>
  <c r="AG98" i="47"/>
  <c r="FT93" i="47"/>
  <c r="JG93"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AF81" i="73" l="1"/>
  <c r="AG79" i="73"/>
  <c r="AH81" i="73"/>
  <c r="AG78" i="73"/>
  <c r="AF80" i="73"/>
  <c r="AF79" i="73"/>
  <c r="AF78" i="73"/>
  <c r="AI81" i="73"/>
  <c r="AI80" i="73"/>
  <c r="AI79" i="73"/>
  <c r="AI78" i="73"/>
  <c r="AH80" i="73"/>
  <c r="AH79" i="73"/>
  <c r="AH78" i="73"/>
  <c r="AG8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<sst xmlns="http://schemas.openxmlformats.org/spreadsheetml/2006/main" count="7736" uniqueCount="1901">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</sst>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N99" sqref="N99"/>
    </sheetView>
  </sheetViews>
  <sheetFormatPr defaultColWidth="0" defaultRowHeight="14.5" zeroHeight="1"/>
  <cols>
    <col min="1" max="1" width="3.1796875" customWidth="1"/>
    <col min="2" max="3" width="13.1796875" customWidth="1"/>
    <col min="4" max="4" width="5.7265625" customWidth="1"/>
    <col min="5" max="6" width="13.1796875" customWidth="1"/>
    <col min="7" max="7" width="5.7265625" customWidth="1"/>
    <col min="8" max="9" width="13.1796875" customWidth="1"/>
    <col min="10" max="10" width="5.7265625" customWidth="1"/>
    <col min="11" max="12" width="13.1796875" customWidth="1"/>
    <col min="13" max="13" width="5.7265625" customWidth="1"/>
    <col min="14" max="15" width="13.1796875" customWidth="1"/>
    <col min="16" max="16" width="5.7265625" customWidth="1"/>
    <col min="17" max="18" width="13.1796875" customWidth="1"/>
    <col min="19" max="19" width="5.7265625" customWidth="1"/>
    <col min="20" max="21" width="13.1796875" customWidth="1"/>
    <col min="22" max="22" width="5.7265625" customWidth="1"/>
    <col min="23" max="24" width="13.1796875" customWidth="1"/>
    <col min="25" max="25" width="5.7265625" customWidth="1"/>
    <col min="26" max="27" width="13.1796875" customWidth="1"/>
    <col min="28" max="28" width="5.7265625" customWidth="1"/>
    <col min="29" max="30" width="13.1796875" customWidth="1"/>
    <col min="31" max="31" width="5.7265625" customWidth="1"/>
    <col min="32" max="33" width="13.1796875" customWidth="1"/>
    <col min="34" max="34" width="5.7265625" customWidth="1"/>
    <col min="35" max="36" width="13.1796875" customWidth="1"/>
    <col min="37" max="37" width="5.7265625" customWidth="1"/>
    <col min="38" max="39" width="13.1796875" customWidth="1"/>
    <col min="40" max="40" width="5.7265625" customWidth="1"/>
    <col min="41" max="42" width="13.1796875" customWidth="1"/>
    <col min="43" max="43" width="5.7265625" customWidth="1"/>
    <col min="44" max="45" width="13.1796875" customWidth="1"/>
    <col min="46" max="46" width="5.7265625" customWidth="1"/>
    <col min="47" max="48" width="13.1796875" customWidth="1"/>
    <col min="49" max="49" width="5.7265625" customWidth="1"/>
    <col min="50" max="50" width="2" customWidth="1"/>
    <col min="51" max="16384" width="11.453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6 - 1</v>
      </c>
      <c r="D3" s="68"/>
      <c r="E3" s="336" t="str">
        <f>CalcB!$D22</f>
        <v>Switzerland</v>
      </c>
      <c r="F3" s="337" t="str">
        <f>"   "&amp;CalcB!$E22&amp;"        "&amp;CalcB!$F22&amp;Language!$E$197&amp;CalcB!$G22</f>
        <v xml:space="preserve">   9        6 - 1</v>
      </c>
      <c r="G3" s="68"/>
      <c r="H3" s="336" t="str">
        <f>CalcC!$D22</f>
        <v>Brazil</v>
      </c>
      <c r="I3" s="337" t="str">
        <f>"   "&amp;CalcC!$E22&amp;"        "&amp;CalcC!$F22&amp;Language!$E$197&amp;CalcC!$G22</f>
        <v xml:space="preserve">   9        9 - 1</v>
      </c>
      <c r="J3" s="4"/>
      <c r="K3" s="336" t="str">
        <f>CalcD!$D22</f>
        <v>USA</v>
      </c>
      <c r="L3" s="337" t="str">
        <f>"   "&amp;CalcD!$E22&amp;"        "&amp;CalcD!$F22&amp;Language!$E$197&amp;CalcD!$G22</f>
        <v xml:space="preserve">   7        5 - 2</v>
      </c>
      <c r="M3" s="4"/>
      <c r="N3" s="336" t="str">
        <f>CalcE!$D22</f>
        <v>Germany</v>
      </c>
      <c r="O3" s="337" t="str">
        <f>"   "&amp;CalcE!$E22&amp;"        "&amp;CalcE!$F22&amp;Language!$E$197&amp;CalcE!$G22</f>
        <v xml:space="preserve">   9        12 - 1</v>
      </c>
      <c r="P3" s="68"/>
      <c r="Q3" s="336" t="str">
        <f>CalcF!$D22</f>
        <v>Netherlands</v>
      </c>
      <c r="R3" s="337" t="str">
        <f>"   "&amp;CalcF!$E22&amp;"        "&amp;CalcF!$F22&amp;Language!$E$197&amp;CalcF!$G22</f>
        <v xml:space="preserve">   9        7 - 1</v>
      </c>
      <c r="S3" s="4"/>
      <c r="T3" s="336" t="str">
        <f>CalcG!$D22</f>
        <v>Belgium</v>
      </c>
      <c r="U3" s="337" t="str">
        <f>"   "&amp;CalcG!$E22&amp;"        "&amp;CalcG!$F22&amp;Language!$E$197&amp;CalcG!$G22</f>
        <v xml:space="preserve">   9        9 - 3</v>
      </c>
      <c r="V3" s="68"/>
      <c r="W3" s="336" t="str">
        <f>CalcH!$D22</f>
        <v>Spain</v>
      </c>
      <c r="X3" s="337" t="str">
        <f>"   "&amp;CalcH!$E22&amp;"        "&amp;CalcH!$F22&amp;Language!$E$197&amp;CalcH!$G22</f>
        <v xml:space="preserve">   9        12 - 2</v>
      </c>
      <c r="Y3" s="4"/>
      <c r="Z3" s="336" t="str">
        <f>CalcI!$D22</f>
        <v>France</v>
      </c>
      <c r="AA3" s="337" t="str">
        <f>"   "&amp;CalcI!$E22&amp;"        "&amp;CalcI!$F22&amp;Language!$E$197&amp;CalcI!$G22</f>
        <v xml:space="preserve">   9        10 - 3</v>
      </c>
      <c r="AB3" s="68"/>
      <c r="AC3" s="336" t="str">
        <f>CalcJ!$D22</f>
        <v>Argentina</v>
      </c>
      <c r="AD3" s="337" t="str">
        <f>"   "&amp;CalcJ!$E22&amp;"        "&amp;CalcJ!$F22&amp;Language!$E$197&amp;CalcJ!$G22</f>
        <v xml:space="preserve">   9        11 - 1</v>
      </c>
      <c r="AE3" s="68"/>
      <c r="AF3" s="336" t="str">
        <f>CalcK!$D22</f>
        <v>Portugal</v>
      </c>
      <c r="AG3" s="337" t="str">
        <f>"   "&amp;CalcK!$E22&amp;"        "&amp;CalcK!$F22&amp;Language!$E$197&amp;CalcK!$G22</f>
        <v xml:space="preserve">   9        12 - 1</v>
      </c>
      <c r="AH3" s="4"/>
      <c r="AI3" s="336" t="str">
        <f>CalcL!$D22</f>
        <v>England</v>
      </c>
      <c r="AJ3" s="337" t="str">
        <f>"   "&amp;CalcL!$E22&amp;"        "&amp;CalcL!$F22&amp;Language!$E$197&amp;CalcL!$G22</f>
        <v xml:space="preserve">   9        11 - 1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2 - 2</v>
      </c>
      <c r="D4" s="68"/>
      <c r="E4" s="338" t="str">
        <f>CalcB!$D23</f>
        <v>Canada</v>
      </c>
      <c r="F4" s="339" t="str">
        <f>"   "&amp;CalcB!$E23&amp;"        "&amp;CalcB!$F23&amp;Language!$E$197&amp;CalcB!$G23</f>
        <v xml:space="preserve">   6        5 - 2</v>
      </c>
      <c r="G4" s="68"/>
      <c r="H4" s="338" t="str">
        <f>CalcC!$D23</f>
        <v>Morocco</v>
      </c>
      <c r="I4" s="339" t="str">
        <f>"   "&amp;CalcC!$E23&amp;"        "&amp;CalcC!$F23&amp;Language!$E$197&amp;CalcC!$G23</f>
        <v xml:space="preserve">   6        4 - 3</v>
      </c>
      <c r="J4" s="4"/>
      <c r="K4" s="338" t="str">
        <f>CalcD!$D23</f>
        <v>Turkey</v>
      </c>
      <c r="L4" s="339" t="str">
        <f>"   "&amp;CalcD!$E23&amp;"        "&amp;CalcD!$F23&amp;Language!$E$197&amp;CalcD!$G23</f>
        <v xml:space="preserve">   5        5 - 3</v>
      </c>
      <c r="M4" s="4"/>
      <c r="N4" s="338" t="str">
        <f>CalcE!$D23</f>
        <v>Ecuador</v>
      </c>
      <c r="O4" s="339" t="str">
        <f>"   "&amp;CalcE!$E23&amp;"        "&amp;CalcE!$F23&amp;Language!$E$197&amp;CalcE!$G23</f>
        <v xml:space="preserve">   6        6 - 4</v>
      </c>
      <c r="P4" s="68"/>
      <c r="Q4" s="338" t="str">
        <f>CalcF!$D23</f>
        <v>Japan</v>
      </c>
      <c r="R4" s="339" t="str">
        <f>"   "&amp;CalcF!$E23&amp;"        "&amp;CalcF!$F23&amp;Language!$E$197&amp;CalcF!$G23</f>
        <v xml:space="preserve">   6        7 - 4</v>
      </c>
      <c r="S4" s="4"/>
      <c r="T4" s="338" t="str">
        <f>CalcG!$D23</f>
        <v>Egypt</v>
      </c>
      <c r="U4" s="339" t="str">
        <f>"   "&amp;CalcG!$E23&amp;"        "&amp;CalcG!$F23&amp;Language!$E$197&amp;CalcG!$G23</f>
        <v xml:space="preserve">   6        6 - 3</v>
      </c>
      <c r="V4" s="68"/>
      <c r="W4" s="338" t="str">
        <f>CalcH!$D23</f>
        <v>Uruguay</v>
      </c>
      <c r="X4" s="339" t="str">
        <f>"   "&amp;CalcH!$E23&amp;"        "&amp;CalcH!$F23&amp;Language!$E$197&amp;CalcH!$G23</f>
        <v xml:space="preserve">   6        6 - 4</v>
      </c>
      <c r="Y4" s="4"/>
      <c r="Z4" s="338" t="str">
        <f>CalcI!$D23</f>
        <v>Norway</v>
      </c>
      <c r="AA4" s="339" t="str">
        <f>"   "&amp;CalcI!$E23&amp;"        "&amp;CalcI!$F23&amp;Language!$E$197&amp;CalcI!$G23</f>
        <v xml:space="preserve">   6        5 - 4</v>
      </c>
      <c r="AB4" s="68"/>
      <c r="AC4" s="338" t="str">
        <f>CalcJ!$D23</f>
        <v>Austria</v>
      </c>
      <c r="AD4" s="339" t="str">
        <f>"   "&amp;CalcJ!$E23&amp;"        "&amp;CalcJ!$F23&amp;Language!$E$197&amp;CalcJ!$G23</f>
        <v xml:space="preserve">   6        3 - 3</v>
      </c>
      <c r="AE4" s="68"/>
      <c r="AF4" s="338" t="str">
        <f>CalcK!$D23</f>
        <v>Colombia</v>
      </c>
      <c r="AG4" s="339" t="str">
        <f>"   "&amp;CalcK!$E23&amp;"        "&amp;CalcK!$F23&amp;Language!$E$197&amp;CalcK!$G23</f>
        <v xml:space="preserve">   6        4 - 3</v>
      </c>
      <c r="AH4" s="4"/>
      <c r="AI4" s="338" t="str">
        <f>CalcL!$D23</f>
        <v>Croatia</v>
      </c>
      <c r="AJ4" s="339" t="str">
        <f>"   "&amp;CalcL!$E23&amp;"        "&amp;CalcL!$F23&amp;Language!$E$197&amp;CalcL!$G23</f>
        <v xml:space="preserve">   6        6 - 3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2 - 4</v>
      </c>
      <c r="D5" s="68"/>
      <c r="E5" s="372" t="str">
        <f>CalcB!$D24</f>
        <v>Qatar</v>
      </c>
      <c r="F5" s="373" t="str">
        <f>"   "&amp;CalcB!$E24&amp;"        "&amp;CalcB!$F24&amp;Language!$E$197&amp;CalcB!$G24</f>
        <v xml:space="preserve">   3        3 - 5</v>
      </c>
      <c r="G5" s="68"/>
      <c r="H5" s="372" t="str">
        <f>CalcC!$D24</f>
        <v>Scotland</v>
      </c>
      <c r="I5" s="373" t="str">
        <f>"   "&amp;CalcC!$E24&amp;"        "&amp;CalcC!$F24&amp;Language!$E$197&amp;CalcC!$G24</f>
        <v xml:space="preserve">   3        4 - 4</v>
      </c>
      <c r="J5" s="4"/>
      <c r="K5" s="372" t="str">
        <f>CalcD!$D24</f>
        <v>Australia</v>
      </c>
      <c r="L5" s="373" t="str">
        <f>"   "&amp;CalcD!$E24&amp;"        "&amp;CalcD!$F24&amp;Language!$E$197&amp;CalcD!$G24</f>
        <v xml:space="preserve">   2        1 - 2</v>
      </c>
      <c r="M5" s="4"/>
      <c r="N5" s="372" t="str">
        <f>CalcE!$D24</f>
        <v>Ivory Coast</v>
      </c>
      <c r="O5" s="373" t="str">
        <f>"   "&amp;CalcE!$E24&amp;"        "&amp;CalcE!$F24&amp;Language!$E$197&amp;CalcE!$G24</f>
        <v xml:space="preserve">   1        0 - 6</v>
      </c>
      <c r="P5" s="68"/>
      <c r="Q5" s="372" t="str">
        <f>CalcF!$D24</f>
        <v>Sweden</v>
      </c>
      <c r="R5" s="373" t="str">
        <f>"   "&amp;CalcF!$E24&amp;"        "&amp;CalcF!$F24&amp;Language!$E$197&amp;CalcF!$G24</f>
        <v xml:space="preserve">   3        3 - 5</v>
      </c>
      <c r="S5" s="4"/>
      <c r="T5" s="372" t="str">
        <f>CalcG!$D24</f>
        <v>New Zealand</v>
      </c>
      <c r="U5" s="373" t="str">
        <f>"   "&amp;CalcG!$E24&amp;"        "&amp;CalcG!$F24&amp;Language!$E$197&amp;CalcG!$G24</f>
        <v xml:space="preserve">   1        2 - 6</v>
      </c>
      <c r="V5" s="68"/>
      <c r="W5" s="372" t="str">
        <f>CalcH!$D24</f>
        <v>Saudi Arabia</v>
      </c>
      <c r="X5" s="373" t="str">
        <f>"   "&amp;CalcH!$E24&amp;"        "&amp;CalcH!$F24&amp;Language!$E$197&amp;CalcH!$G24</f>
        <v xml:space="preserve">   3        6 - 7</v>
      </c>
      <c r="Y5" s="4"/>
      <c r="Z5" s="372" t="str">
        <f>CalcI!$D24</f>
        <v>Senegal</v>
      </c>
      <c r="AA5" s="373" t="str">
        <f>"   "&amp;CalcI!$E24&amp;"        "&amp;CalcI!$F24&amp;Language!$E$197&amp;CalcI!$G24</f>
        <v xml:space="preserve">   3        5 - 6</v>
      </c>
      <c r="AB5" s="68"/>
      <c r="AC5" s="372" t="str">
        <f>CalcJ!$D24</f>
        <v>Algeria</v>
      </c>
      <c r="AD5" s="373" t="str">
        <f>"   "&amp;CalcJ!$E24&amp;"        "&amp;CalcJ!$F24&amp;Language!$E$197&amp;CalcJ!$G24</f>
        <v xml:space="preserve">   1        1 - 6</v>
      </c>
      <c r="AE5" s="68"/>
      <c r="AF5" s="372" t="str">
        <f>CalcK!$D24</f>
        <v>Uzbekistan</v>
      </c>
      <c r="AG5" s="373" t="str">
        <f>"   "&amp;CalcK!$E24&amp;"        "&amp;CalcK!$F24&amp;Language!$E$197&amp;CalcK!$G24</f>
        <v xml:space="preserve">   1        2 - 7</v>
      </c>
      <c r="AH5" s="4"/>
      <c r="AI5" s="372" t="str">
        <f>CalcL!$D24</f>
        <v>Ghana</v>
      </c>
      <c r="AJ5" s="373" t="str">
        <f>"   "&amp;CalcL!$E24&amp;"        "&amp;CalcL!$F24&amp;Language!$E$197&amp;CalcL!$G24</f>
        <v xml:space="preserve">   3        1 - 6</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0 - 3</v>
      </c>
      <c r="D6" s="68"/>
      <c r="E6" s="75" t="str">
        <f>CalcB!$D25</f>
        <v>Bosnia/Herzeg.</v>
      </c>
      <c r="F6" s="325" t="str">
        <f>"   "&amp;CalcB!$E25&amp;"        "&amp;CalcB!$F25&amp;Language!$E$197&amp;CalcB!$G25</f>
        <v xml:space="preserve">   0        2 - 8</v>
      </c>
      <c r="G6" s="68"/>
      <c r="H6" s="75" t="str">
        <f>CalcC!$D25</f>
        <v>Haiti</v>
      </c>
      <c r="I6" s="325" t="str">
        <f>"   "&amp;CalcC!$E25&amp;"        "&amp;CalcC!$F25&amp;Language!$E$197&amp;CalcC!$G25</f>
        <v xml:space="preserve">   0        1 - 10</v>
      </c>
      <c r="J6" s="4"/>
      <c r="K6" s="75" t="str">
        <f>CalcD!$D25</f>
        <v>Paraguay</v>
      </c>
      <c r="L6" s="325" t="str">
        <f>"   "&amp;CalcD!$E25&amp;"        "&amp;CalcD!$F25&amp;Language!$E$197&amp;CalcD!$G25</f>
        <v xml:space="preserve">   1        0 - 4</v>
      </c>
      <c r="M6" s="4"/>
      <c r="N6" s="75" t="str">
        <f>CalcE!$D25</f>
        <v>Curaçao</v>
      </c>
      <c r="O6" s="325" t="str">
        <f>"   "&amp;CalcE!$E25&amp;"        "&amp;CalcE!$F25&amp;Language!$E$197&amp;CalcE!$G25</f>
        <v xml:space="preserve">   1        1 - 8</v>
      </c>
      <c r="P6" s="68"/>
      <c r="Q6" s="75" t="str">
        <f>CalcF!$D25</f>
        <v>Tunisia</v>
      </c>
      <c r="R6" s="325" t="str">
        <f>"   "&amp;CalcF!$E25&amp;"        "&amp;CalcF!$F25&amp;Language!$E$197&amp;CalcF!$G25</f>
        <v xml:space="preserve">   0        0 - 7</v>
      </c>
      <c r="S6" s="4"/>
      <c r="T6" s="75" t="str">
        <f>CalcG!$D25</f>
        <v>IR Iran</v>
      </c>
      <c r="U6" s="325" t="str">
        <f>"   "&amp;CalcG!$E25&amp;"        "&amp;CalcG!$F25&amp;Language!$E$197&amp;CalcG!$G25</f>
        <v xml:space="preserve">   1        1 - 6</v>
      </c>
      <c r="V6" s="68"/>
      <c r="W6" s="75" t="str">
        <f>CalcH!$D25</f>
        <v>Cape Verde</v>
      </c>
      <c r="X6" s="325" t="str">
        <f>"   "&amp;CalcH!$E25&amp;"        "&amp;CalcH!$F25&amp;Language!$E$197&amp;CalcH!$G25</f>
        <v xml:space="preserve">   0        1 - 12</v>
      </c>
      <c r="Y6" s="4"/>
      <c r="Z6" s="75" t="str">
        <f>CalcI!$D25</f>
        <v>Iraq</v>
      </c>
      <c r="AA6" s="325" t="str">
        <f>"   "&amp;CalcI!$E25&amp;"        "&amp;CalcI!$F25&amp;Language!$E$197&amp;CalcI!$G25</f>
        <v xml:space="preserve">   0        0 - 7</v>
      </c>
      <c r="AB6" s="68"/>
      <c r="AC6" s="75" t="str">
        <f>CalcJ!$D25</f>
        <v>Jordan</v>
      </c>
      <c r="AD6" s="325" t="str">
        <f>"   "&amp;CalcJ!$E25&amp;"        "&amp;CalcJ!$F25&amp;Language!$E$197&amp;CalcJ!$G25</f>
        <v xml:space="preserve">   1        1 - 6</v>
      </c>
      <c r="AE6" s="68"/>
      <c r="AF6" s="75" t="str">
        <f>CalcK!$D25</f>
        <v>DR Congo</v>
      </c>
      <c r="AG6" s="325" t="str">
        <f>"   "&amp;CalcK!$E25&amp;"        "&amp;CalcK!$F25&amp;Language!$E$197&amp;CalcK!$G25</f>
        <v xml:space="preserve">   1        2 - 9</v>
      </c>
      <c r="AH6" s="4"/>
      <c r="AI6" s="75" t="str">
        <f>CalcL!$D25</f>
        <v>Panama</v>
      </c>
      <c r="AJ6" s="325" t="str">
        <f>"   "&amp;CalcL!$E25&amp;"        "&amp;CalcL!$F25&amp;Language!$E$197&amp;CalcL!$G25</f>
        <v xml:space="preserve">   0        0 - 8</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J.</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J.</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0</v>
      </c>
      <c r="E14" s="1">
        <v>3</v>
      </c>
      <c r="F14" s="2">
        <v>1</v>
      </c>
      <c r="H14" s="1">
        <v>2</v>
      </c>
      <c r="I14" s="2">
        <v>0</v>
      </c>
      <c r="K14" s="1">
        <v>2</v>
      </c>
      <c r="L14" s="2">
        <v>0</v>
      </c>
      <c r="N14" s="1">
        <v>5</v>
      </c>
      <c r="O14" s="2">
        <v>0</v>
      </c>
      <c r="Q14" s="1">
        <v>2</v>
      </c>
      <c r="R14" s="2">
        <v>1</v>
      </c>
      <c r="T14" s="1">
        <v>3</v>
      </c>
      <c r="U14" s="2">
        <v>2</v>
      </c>
      <c r="W14" s="1">
        <v>5</v>
      </c>
      <c r="X14" s="2">
        <v>0</v>
      </c>
      <c r="Z14" s="1">
        <v>4</v>
      </c>
      <c r="AA14" s="2">
        <v>2</v>
      </c>
      <c r="AC14" s="1">
        <v>4</v>
      </c>
      <c r="AD14" s="2">
        <v>0</v>
      </c>
      <c r="AF14" s="1">
        <v>5</v>
      </c>
      <c r="AG14" s="2">
        <v>0</v>
      </c>
      <c r="AI14" s="1">
        <v>3</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1</v>
      </c>
      <c r="F19" s="2">
        <v>2</v>
      </c>
      <c r="H19" s="1">
        <v>0</v>
      </c>
      <c r="I19" s="2">
        <v>3</v>
      </c>
      <c r="K19" s="1">
        <v>1</v>
      </c>
      <c r="L19" s="2">
        <v>1</v>
      </c>
      <c r="N19" s="1">
        <v>0</v>
      </c>
      <c r="O19" s="2">
        <v>2</v>
      </c>
      <c r="Q19" s="1">
        <v>1</v>
      </c>
      <c r="R19" s="2">
        <v>0</v>
      </c>
      <c r="T19" s="1">
        <v>1</v>
      </c>
      <c r="U19" s="2">
        <v>1</v>
      </c>
      <c r="W19" s="1">
        <v>1</v>
      </c>
      <c r="X19" s="2">
        <v>2</v>
      </c>
      <c r="Z19" s="1">
        <v>0</v>
      </c>
      <c r="AA19" s="2">
        <v>2</v>
      </c>
      <c r="AC19" s="1">
        <v>1</v>
      </c>
      <c r="AD19" s="2">
        <v>0</v>
      </c>
      <c r="AF19" s="1">
        <v>0</v>
      </c>
      <c r="AG19" s="2">
        <v>1</v>
      </c>
      <c r="AI19" s="1">
        <v>1</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0</v>
      </c>
      <c r="E24" s="1">
        <v>3</v>
      </c>
      <c r="F24" s="2">
        <v>0</v>
      </c>
      <c r="H24" s="1">
        <v>0</v>
      </c>
      <c r="I24" s="2">
        <v>1</v>
      </c>
      <c r="K24" s="1">
        <v>1</v>
      </c>
      <c r="L24" s="2">
        <v>0</v>
      </c>
      <c r="N24" s="1">
        <v>4</v>
      </c>
      <c r="O24" s="2">
        <v>0</v>
      </c>
      <c r="Q24" s="1">
        <v>2</v>
      </c>
      <c r="R24" s="2">
        <v>0</v>
      </c>
      <c r="T24" s="1">
        <v>3</v>
      </c>
      <c r="U24" s="2">
        <v>0</v>
      </c>
      <c r="W24" s="1">
        <v>4</v>
      </c>
      <c r="X24" s="2">
        <v>1</v>
      </c>
      <c r="Z24" s="1">
        <v>3</v>
      </c>
      <c r="AA24" s="2">
        <v>0</v>
      </c>
      <c r="AC24" s="1">
        <v>3</v>
      </c>
      <c r="AD24" s="2">
        <v>1</v>
      </c>
      <c r="AF24" s="1">
        <v>4</v>
      </c>
      <c r="AG24" s="2">
        <v>0</v>
      </c>
      <c r="AI24" s="1">
        <v>4</v>
      </c>
      <c r="AJ24" s="2">
        <v>0</v>
      </c>
      <c r="AL24" s="19"/>
      <c r="AM24" s="19"/>
      <c r="AO24" s="19"/>
      <c r="AP24" s="19"/>
      <c r="AR24" s="19"/>
      <c r="AS24" s="19"/>
      <c r="AU24" s="19"/>
      <c r="AV24" s="19"/>
    </row>
    <row r="25" spans="1:48" ht="19"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1</v>
      </c>
      <c r="E29" s="1">
        <v>2</v>
      </c>
      <c r="F29" s="2">
        <v>0</v>
      </c>
      <c r="H29" s="1">
        <v>4</v>
      </c>
      <c r="I29" s="2">
        <v>0</v>
      </c>
      <c r="K29" s="1">
        <v>2</v>
      </c>
      <c r="L29" s="2">
        <v>0</v>
      </c>
      <c r="N29" s="1">
        <v>3</v>
      </c>
      <c r="O29" s="2">
        <v>1</v>
      </c>
      <c r="Q29" s="1">
        <v>0</v>
      </c>
      <c r="R29" s="2">
        <v>3</v>
      </c>
      <c r="T29" s="1">
        <v>0</v>
      </c>
      <c r="U29" s="2">
        <v>2</v>
      </c>
      <c r="W29" s="1">
        <v>3</v>
      </c>
      <c r="X29" s="2">
        <v>0</v>
      </c>
      <c r="Z29" s="1">
        <v>2</v>
      </c>
      <c r="AA29" s="2">
        <v>1</v>
      </c>
      <c r="AC29" s="1">
        <v>1</v>
      </c>
      <c r="AD29" s="2">
        <v>1</v>
      </c>
      <c r="AF29" s="1">
        <v>2</v>
      </c>
      <c r="AG29" s="2">
        <v>0</v>
      </c>
      <c r="AI29" s="1">
        <v>0</v>
      </c>
      <c r="AJ29" s="2">
        <v>3</v>
      </c>
      <c r="AL29" s="19"/>
      <c r="AM29" s="19"/>
      <c r="AO29" s="19"/>
      <c r="AP29" s="19"/>
      <c r="AR29" s="19"/>
      <c r="AS29" s="19"/>
      <c r="AU29" s="19"/>
      <c r="AV29" s="19"/>
    </row>
    <row r="30" spans="1:48" ht="16"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Scotland</v>
      </c>
      <c r="AM32" s="459" t="str">
        <f>IF(AL32&lt;&gt;"","   "&amp;ThirdPlaced!$D17&amp;"        "&amp;ThirdPlaced!$F17&amp;Language!$E$197&amp;ThirdPlaced!$G17,"")</f>
        <v xml:space="preserve">   3        4 - 4</v>
      </c>
      <c r="AN32" s="465" t="str">
        <f>IF(AL32&lt;&gt;"",ThirdPlaced!$I17,"")</f>
        <v>C</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Saudi Arabia</v>
      </c>
      <c r="AM33" s="459" t="str">
        <f>IF(AL33&lt;&gt;"","   "&amp;ThirdPlaced!$D18&amp;"        "&amp;ThirdPlaced!$F18&amp;Language!$E$197&amp;ThirdPlaced!$G18,"")</f>
        <v xml:space="preserve">   3        6 - 7</v>
      </c>
      <c r="AN33" s="465" t="str">
        <f>IF(AL33&lt;&gt;"",ThirdPlaced!$I18,"")</f>
        <v>H</v>
      </c>
      <c r="AO33" s="17"/>
      <c r="AP33" s="17"/>
      <c r="AR33" s="17"/>
      <c r="AS33" s="17"/>
      <c r="AU33" s="17"/>
      <c r="AV33" s="17"/>
    </row>
    <row r="34" spans="1:48" ht="15" thickBot="1">
      <c r="B34" s="1">
        <v>0</v>
      </c>
      <c r="C34" s="2">
        <v>1</v>
      </c>
      <c r="E34" s="1">
        <v>1</v>
      </c>
      <c r="F34" s="2">
        <v>0</v>
      </c>
      <c r="H34" s="1">
        <v>1</v>
      </c>
      <c r="I34" s="2">
        <v>3</v>
      </c>
      <c r="K34" s="1">
        <v>2</v>
      </c>
      <c r="L34" s="2">
        <v>2</v>
      </c>
      <c r="N34" s="1">
        <v>0</v>
      </c>
      <c r="O34" s="2">
        <v>0</v>
      </c>
      <c r="Q34" s="1">
        <v>3</v>
      </c>
      <c r="R34" s="2">
        <v>2</v>
      </c>
      <c r="T34" s="1">
        <v>2</v>
      </c>
      <c r="U34" s="2">
        <v>0</v>
      </c>
      <c r="W34" s="1">
        <v>1</v>
      </c>
      <c r="X34" s="2">
        <v>4</v>
      </c>
      <c r="Z34" s="1">
        <v>1</v>
      </c>
      <c r="AA34" s="2">
        <v>3</v>
      </c>
      <c r="AC34" s="1">
        <v>0</v>
      </c>
      <c r="AD34" s="2">
        <v>1</v>
      </c>
      <c r="AF34" s="1">
        <v>1</v>
      </c>
      <c r="AG34" s="2">
        <v>3</v>
      </c>
      <c r="AI34" s="1">
        <v>0</v>
      </c>
      <c r="AJ34" s="2">
        <v>4</v>
      </c>
      <c r="AL34" s="466" t="str">
        <f>IF(OR(ThirdPlaced!$D19&gt;0,ThirdPlaced!$G19&gt;0),ThirdPlaced!$C19,"")</f>
        <v>Senegal</v>
      </c>
      <c r="AM34" s="459" t="str">
        <f>IF(AL34&lt;&gt;"","   "&amp;ThirdPlaced!$D19&amp;"        "&amp;ThirdPlaced!$F19&amp;Language!$E$197&amp;ThirdPlaced!$G19,"")</f>
        <v xml:space="preserve">   3        5 - 6</v>
      </c>
      <c r="AN34" s="465" t="str">
        <f>IF(AL34&lt;&gt;"",ThirdPlaced!$I19,"")</f>
        <v>I</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Sweden</v>
      </c>
      <c r="AM35" s="459" t="str">
        <f>IF(AL35&lt;&gt;"","   "&amp;ThirdPlaced!$D20&amp;"        "&amp;ThirdPlaced!$F20&amp;Language!$E$197&amp;ThirdPlaced!$G20,"")</f>
        <v xml:space="preserve">   3        3 - 5</v>
      </c>
      <c r="AN35" s="465" t="str">
        <f>IF(AL35&lt;&gt;"",ThirdPlaced!$I20,"")</f>
        <v>F</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Qatar</v>
      </c>
      <c r="AM36" s="459" t="str">
        <f>IF(AL36&lt;&gt;"","   "&amp;ThirdPlaced!$D21&amp;"        "&amp;ThirdPlaced!$F21&amp;Language!$E$197&amp;ThirdPlaced!$G21,"")</f>
        <v xml:space="preserve">   3        3 - 5</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Ghana</v>
      </c>
      <c r="AM37" s="459" t="str">
        <f>IF(AL37&lt;&gt;"","   "&amp;ThirdPlaced!$D22&amp;"        "&amp;ThirdPlaced!$F22&amp;Language!$E$197&amp;ThirdPlaced!$G22,"")</f>
        <v xml:space="preserve">   3        1 - 6</v>
      </c>
      <c r="AN37" s="465" t="str">
        <f>IF(AL37&lt;&gt;"",ThirdPlaced!$I22,"")</f>
        <v>L</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Australia</v>
      </c>
      <c r="AM38" s="459" t="str">
        <f>IF(AL38&lt;&gt;"","   "&amp;ThirdPlaced!$D23&amp;"        "&amp;ThirdPlaced!$F23&amp;Language!$E$197&amp;ThirdPlaced!$G23,"")</f>
        <v xml:space="preserve">   2        1 - 2</v>
      </c>
      <c r="AN38" s="465" t="str">
        <f>IF(AL38&lt;&gt;"",ThirdPlaced!$I23,"")</f>
        <v>D</v>
      </c>
      <c r="AR38" s="17"/>
      <c r="AS38" s="17"/>
      <c r="AU38" s="17"/>
      <c r="AV38" s="17"/>
    </row>
    <row r="39" spans="1:48" ht="15" thickBot="1">
      <c r="B39" s="1">
        <v>0</v>
      </c>
      <c r="C39" s="2">
        <v>0</v>
      </c>
      <c r="E39" s="1">
        <v>1</v>
      </c>
      <c r="F39" s="2">
        <v>2</v>
      </c>
      <c r="H39" s="1">
        <v>3</v>
      </c>
      <c r="I39" s="2">
        <v>1</v>
      </c>
      <c r="K39" s="1">
        <v>0</v>
      </c>
      <c r="L39" s="2">
        <v>0</v>
      </c>
      <c r="N39" s="1">
        <v>1</v>
      </c>
      <c r="O39" s="2">
        <v>3</v>
      </c>
      <c r="Q39" s="1">
        <v>0</v>
      </c>
      <c r="R39" s="2">
        <v>3</v>
      </c>
      <c r="T39" s="1">
        <v>1</v>
      </c>
      <c r="U39" s="2">
        <v>3</v>
      </c>
      <c r="W39" s="1">
        <v>1</v>
      </c>
      <c r="X39" s="2">
        <v>3</v>
      </c>
      <c r="Z39" s="1">
        <v>2</v>
      </c>
      <c r="AA39" s="2">
        <v>0</v>
      </c>
      <c r="AC39" s="1">
        <v>0</v>
      </c>
      <c r="AD39" s="2">
        <v>4</v>
      </c>
      <c r="AF39" s="1">
        <v>2</v>
      </c>
      <c r="AG39" s="2">
        <v>2</v>
      </c>
      <c r="AI39" s="1">
        <v>2</v>
      </c>
      <c r="AJ39" s="2">
        <v>0</v>
      </c>
      <c r="AL39" s="471" t="str">
        <f>IF(OR(ThirdPlaced!$D24&gt;0,ThirdPlaced!$G24&gt;0),ThirdPlaced!$C24,"")</f>
        <v>Rep. of Korea</v>
      </c>
      <c r="AM39" s="472" t="str">
        <f>IF(AL39&lt;&gt;"","   "&amp;ThirdPlaced!$D24&amp;"        "&amp;ThirdPlaced!$F24&amp;Language!$E$197&amp;ThirdPlaced!$G24,"")</f>
        <v xml:space="preserve">   2        2 - 4</v>
      </c>
      <c r="AN39" s="473" t="str">
        <f>IF(AL39&lt;&gt;"",ThirdPlaced!$I24,"")</f>
        <v>A</v>
      </c>
      <c r="AO39" s="791"/>
      <c r="AP39" s="791"/>
      <c r="AQ39" s="38"/>
      <c r="AR39" s="19"/>
      <c r="AS39" s="19"/>
      <c r="AU39" s="19"/>
      <c r="AV39" s="19"/>
    </row>
    <row r="40" spans="1:48" ht="15.5">
      <c r="T40" s="44"/>
      <c r="U40" s="44"/>
      <c r="AL40" s="468" t="str">
        <f>IF(OR(ThirdPlaced!$D25&gt;0,ThirdPlaced!$G25&gt;0),ThirdPlaced!$C25,"")</f>
        <v>New Zealand</v>
      </c>
      <c r="AM40" s="469" t="str">
        <f>IF(AL40&lt;&gt;"","   "&amp;ThirdPlaced!$D25&amp;"        "&amp;ThirdPlaced!$F25&amp;Language!$E$197&amp;ThirdPlaced!$G25,"")</f>
        <v xml:space="preserve">   1        2 - 6</v>
      </c>
      <c r="AN40" s="470" t="str">
        <f>IF(AL40&lt;&gt;"",ThirdPlaced!$I25,"")</f>
        <v>G</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Uzbekistan</v>
      </c>
      <c r="AM41" s="461" t="str">
        <f>IF(AL41&lt;&gt;"","   "&amp;ThirdPlaced!$D26&amp;"        "&amp;ThirdPlaced!$F26&amp;Language!$E$197&amp;ThirdPlaced!$G26,"")</f>
        <v xml:space="preserve">   1        2 - 7</v>
      </c>
      <c r="AN41" s="462" t="str">
        <f>IF(AL41&lt;&gt;"",ThirdPlaced!$I26,"")</f>
        <v>K</v>
      </c>
      <c r="AR41" s="368"/>
      <c r="AS41" s="368"/>
      <c r="AT41" s="38"/>
      <c r="AU41" s="368"/>
      <c r="AV41" s="368"/>
    </row>
    <row r="42" spans="1:48">
      <c r="A42" s="69" t="s">
        <v>2</v>
      </c>
      <c r="B42" s="545" t="str">
        <f>IF(CalcA!$L22,B3,"")</f>
        <v>Mexico</v>
      </c>
      <c r="C42" s="544" t="str">
        <f>IF(CalcA!$L22,C3,"")</f>
        <v xml:space="preserve">   9        6 - 1</v>
      </c>
      <c r="D42" s="69" t="s">
        <v>3</v>
      </c>
      <c r="E42" s="543" t="str">
        <f>IF(CalcB!$L22,E3,"")</f>
        <v>Switzerland</v>
      </c>
      <c r="F42" s="544" t="str">
        <f>IF(CalcB!$L22,F3,"")</f>
        <v xml:space="preserve">   9        6 - 1</v>
      </c>
      <c r="G42" s="69" t="s">
        <v>4</v>
      </c>
      <c r="H42" s="543" t="str">
        <f>IF(CalcC!$L22,H3,"")</f>
        <v>Brazil</v>
      </c>
      <c r="I42" s="544" t="str">
        <f>IF(CalcC!$L22,I3,"")</f>
        <v xml:space="preserve">   9        9 - 1</v>
      </c>
      <c r="J42" s="69" t="s">
        <v>5</v>
      </c>
      <c r="K42" s="543" t="str">
        <f>IF(CalcD!$L22,K3,"")</f>
        <v>USA</v>
      </c>
      <c r="L42" s="544" t="str">
        <f>IF(CalcD!$L22,L3,"")</f>
        <v xml:space="preserve">   7        5 - 2</v>
      </c>
      <c r="M42" s="69" t="s">
        <v>6</v>
      </c>
      <c r="N42" s="543" t="str">
        <f>IF(CalcE!$L22,N3,"")</f>
        <v>Germany</v>
      </c>
      <c r="O42" s="544" t="str">
        <f>IF(CalcE!$L22,O3,"")</f>
        <v xml:space="preserve">   9        12 - 1</v>
      </c>
      <c r="P42" s="69" t="s">
        <v>7</v>
      </c>
      <c r="Q42" s="543" t="str">
        <f>IF(CalcF!$L22,Q3,"")</f>
        <v>Netherlands</v>
      </c>
      <c r="R42" s="544" t="str">
        <f>IF(CalcF!$L22,R3,"")</f>
        <v xml:space="preserve">   9        7 - 1</v>
      </c>
      <c r="S42" s="69" t="s">
        <v>93</v>
      </c>
      <c r="T42" s="543" t="str">
        <f>IF(CalcG!$L22,T3,"")</f>
        <v>Belgium</v>
      </c>
      <c r="U42" s="544" t="str">
        <f>IF(CalcG!$L22,U3,"")</f>
        <v xml:space="preserve">   9        9 - 3</v>
      </c>
      <c r="V42" s="69" t="s">
        <v>96</v>
      </c>
      <c r="W42" s="543" t="str">
        <f>IF(CalcH!$L22,W3,"")</f>
        <v>Spain</v>
      </c>
      <c r="X42" s="544" t="str">
        <f>IF(CalcH!$L22,X3,"")</f>
        <v xml:space="preserve">   9        12 - 2</v>
      </c>
      <c r="Y42" s="69" t="s">
        <v>855</v>
      </c>
      <c r="Z42" s="543" t="str">
        <f>IF(CalcI!$L22,Z3,"")</f>
        <v>France</v>
      </c>
      <c r="AA42" s="544" t="str">
        <f>IF(CalcI!$L22,AA3,"")</f>
        <v xml:space="preserve">   9        10 - 3</v>
      </c>
      <c r="AB42" s="69" t="s">
        <v>858</v>
      </c>
      <c r="AC42" s="543" t="str">
        <f>IF(CalcJ!$L22,AC3,"")</f>
        <v>Argentina</v>
      </c>
      <c r="AD42" s="544" t="str">
        <f>IF(CalcJ!$L22,AD3,"")</f>
        <v xml:space="preserve">   9        11 - 1</v>
      </c>
      <c r="AE42" s="69" t="s">
        <v>861</v>
      </c>
      <c r="AF42" s="543" t="str">
        <f>IF(CalcK!$L22,AF3,"")</f>
        <v>Portugal</v>
      </c>
      <c r="AG42" s="544" t="str">
        <f>IF(CalcK!$L22,AG3,"")</f>
        <v xml:space="preserve">   9        12 - 1</v>
      </c>
      <c r="AH42" s="69" t="s">
        <v>864</v>
      </c>
      <c r="AI42" s="543" t="str">
        <f>IF(CalcL!$L22,AI3,"")</f>
        <v>England</v>
      </c>
      <c r="AJ42" s="544" t="str">
        <f>IF(CalcL!$L22,AJ3,"")</f>
        <v xml:space="preserve">   9        11 - 1</v>
      </c>
      <c r="AK42" s="69"/>
      <c r="AL42" s="460" t="str">
        <f>IF(OR(ThirdPlaced!$D27&gt;0,ThirdPlaced!$G27&gt;0),ThirdPlaced!$C27,"")</f>
        <v>Algeria</v>
      </c>
      <c r="AM42" s="461" t="str">
        <f>IF(AL42&lt;&gt;"","   "&amp;ThirdPlaced!$D27&amp;"        "&amp;ThirdPlaced!$F27&amp;Language!$E$197&amp;ThirdPlaced!$G27,"")</f>
        <v xml:space="preserve">   1        1 - 6</v>
      </c>
      <c r="AN42" s="462" t="str">
        <f>IF(AL42&lt;&gt;"",ThirdPlaced!$I27,"")</f>
        <v>J</v>
      </c>
      <c r="AR42" s="367"/>
      <c r="AS42" s="367"/>
      <c r="AT42" s="69"/>
      <c r="AU42" s="367"/>
      <c r="AV42" s="367"/>
    </row>
    <row r="43" spans="1:48" ht="15" thickBot="1">
      <c r="A43" s="69" t="s">
        <v>8</v>
      </c>
      <c r="B43" s="543" t="str">
        <f>IF(CalcA!$L23,B4,"")</f>
        <v>Czech Rep.</v>
      </c>
      <c r="C43" s="544" t="str">
        <f>IF(CalcA!$L23,C4,"")</f>
        <v xml:space="preserve">   4        2 - 2</v>
      </c>
      <c r="D43" s="69" t="s">
        <v>9</v>
      </c>
      <c r="E43" s="543" t="str">
        <f>IF(CalcB!$L23,E4,"")</f>
        <v>Canada</v>
      </c>
      <c r="F43" s="544" t="str">
        <f>IF(CalcB!$L23,F4,"")</f>
        <v xml:space="preserve">   6        5 - 2</v>
      </c>
      <c r="G43" s="69" t="s">
        <v>10</v>
      </c>
      <c r="H43" s="543" t="str">
        <f>IF(CalcC!$L23,H4,"")</f>
        <v>Morocco</v>
      </c>
      <c r="I43" s="544" t="str">
        <f>IF(CalcC!$L23,I4,"")</f>
        <v xml:space="preserve">   6        4 - 3</v>
      </c>
      <c r="J43" s="69" t="s">
        <v>11</v>
      </c>
      <c r="K43" s="543" t="str">
        <f>IF(CalcD!$L23,K4,"")</f>
        <v>Turkey</v>
      </c>
      <c r="L43" s="544" t="str">
        <f>IF(CalcD!$L23,L4,"")</f>
        <v xml:space="preserve">   5        5 - 3</v>
      </c>
      <c r="M43" s="69" t="s">
        <v>12</v>
      </c>
      <c r="N43" s="543" t="str">
        <f>IF(CalcE!$L23,N4,"")</f>
        <v>Ecuador</v>
      </c>
      <c r="O43" s="544" t="str">
        <f>IF(CalcE!$L23,O4,"")</f>
        <v xml:space="preserve">   6        6 - 4</v>
      </c>
      <c r="P43" s="69" t="s">
        <v>13</v>
      </c>
      <c r="Q43" s="543" t="str">
        <f>IF(CalcF!$L23,Q4,"")</f>
        <v>Japan</v>
      </c>
      <c r="R43" s="544" t="str">
        <f>IF(CalcF!$L23,R4,"")</f>
        <v xml:space="preserve">   6        7 - 4</v>
      </c>
      <c r="S43" s="69" t="s">
        <v>94</v>
      </c>
      <c r="T43" s="543" t="str">
        <f>IF(CalcG!$L23,T4,"")</f>
        <v>Egypt</v>
      </c>
      <c r="U43" s="544" t="str">
        <f>IF(CalcG!$L23,U4,"")</f>
        <v xml:space="preserve">   6        6 - 3</v>
      </c>
      <c r="V43" s="69" t="s">
        <v>97</v>
      </c>
      <c r="W43" s="543" t="str">
        <f>IF(CalcH!$L23,W4,"")</f>
        <v>Uruguay</v>
      </c>
      <c r="X43" s="544" t="str">
        <f>IF(CalcH!$L23,X4,"")</f>
        <v xml:space="preserve">   6        6 - 4</v>
      </c>
      <c r="Y43" s="69" t="s">
        <v>856</v>
      </c>
      <c r="Z43" s="543" t="str">
        <f>IF(CalcI!$L23,Z4,"")</f>
        <v>Norway</v>
      </c>
      <c r="AA43" s="544" t="str">
        <f>IF(CalcI!$L23,AA4,"")</f>
        <v xml:space="preserve">   6        5 - 4</v>
      </c>
      <c r="AB43" s="69" t="s">
        <v>859</v>
      </c>
      <c r="AC43" s="543" t="str">
        <f>IF(CalcJ!$L23,AC4,"")</f>
        <v>Austria</v>
      </c>
      <c r="AD43" s="544" t="str">
        <f>IF(CalcJ!$L23,AD4,"")</f>
        <v xml:space="preserve">   6        3 - 3</v>
      </c>
      <c r="AE43" s="69" t="s">
        <v>862</v>
      </c>
      <c r="AF43" s="543" t="str">
        <f>IF(CalcK!$L23,AF4,"")</f>
        <v>Colombia</v>
      </c>
      <c r="AG43" s="544" t="str">
        <f>IF(CalcK!$L23,AG4,"")</f>
        <v xml:space="preserve">   6        4 - 3</v>
      </c>
      <c r="AH43" s="69" t="s">
        <v>865</v>
      </c>
      <c r="AI43" s="543" t="str">
        <f>IF(CalcL!$L23,AI4,"")</f>
        <v>Croatia</v>
      </c>
      <c r="AJ43" s="544" t="str">
        <f>IF(CalcL!$L23,AJ4,"")</f>
        <v xml:space="preserve">   6        6 - 3</v>
      </c>
      <c r="AK43" s="69"/>
      <c r="AL43" s="474" t="str">
        <f>IF(OR(ThirdPlaced!$D28&gt;0,ThirdPlaced!$G28&gt;0),ThirdPlaced!$C28,"")</f>
        <v>Ivory Coast</v>
      </c>
      <c r="AM43" s="475" t="str">
        <f>IF(AL43&lt;&gt;"","   "&amp;ThirdPlaced!$D28&amp;"        "&amp;ThirdPlaced!$F28&amp;Language!$E$197&amp;ThirdPlaced!$G28,"")</f>
        <v xml:space="preserve">   1        0 - 6</v>
      </c>
      <c r="AN43" s="476" t="str">
        <f>IF(AL43&lt;&gt;"",ThirdPlaced!$I28,"")</f>
        <v>E</v>
      </c>
      <c r="AR43" s="367"/>
      <c r="AS43" s="367"/>
      <c r="AT43" s="69"/>
      <c r="AU43" s="367"/>
      <c r="AV43" s="367"/>
    </row>
    <row r="44" spans="1:48">
      <c r="A44" s="70" t="s">
        <v>14</v>
      </c>
      <c r="B44" s="541" t="str">
        <f>IF(CalcA!$L24,B5,"")</f>
        <v>Rep. of Korea</v>
      </c>
      <c r="C44" s="542" t="str">
        <f>IF(CalcA!$L24,C5,"")</f>
        <v xml:space="preserve">   2        2 - 4</v>
      </c>
      <c r="D44" s="70" t="s">
        <v>15</v>
      </c>
      <c r="E44" s="541" t="str">
        <f>IF(CalcB!$L24,E5,"")</f>
        <v>Qatar</v>
      </c>
      <c r="F44" s="542" t="str">
        <f>IF(CalcB!$L24,F5,"")</f>
        <v xml:space="preserve">   3        3 - 5</v>
      </c>
      <c r="G44" s="70" t="s">
        <v>16</v>
      </c>
      <c r="H44" s="541" t="str">
        <f>IF(CalcC!$L24,H5,"")</f>
        <v>Scotland</v>
      </c>
      <c r="I44" s="542" t="str">
        <f>IF(CalcC!$L24,I5,"")</f>
        <v xml:space="preserve">   3        4 - 4</v>
      </c>
      <c r="J44" s="70" t="s">
        <v>17</v>
      </c>
      <c r="K44" s="541" t="str">
        <f>IF(CalcD!$L24,K5,"")</f>
        <v>Australia</v>
      </c>
      <c r="L44" s="542" t="str">
        <f>IF(CalcD!$L24,L5,"")</f>
        <v xml:space="preserve">   2        1 - 2</v>
      </c>
      <c r="M44" s="70" t="s">
        <v>18</v>
      </c>
      <c r="N44" s="541" t="str">
        <f>IF(CalcE!$L24,N5,"")</f>
        <v>Ivory Coast</v>
      </c>
      <c r="O44" s="542" t="str">
        <f>IF(CalcE!$L24,O5,"")</f>
        <v xml:space="preserve">   1        0 - 6</v>
      </c>
      <c r="P44" s="70" t="s">
        <v>19</v>
      </c>
      <c r="Q44" s="541" t="str">
        <f>IF(CalcF!$L24,Q5,"")</f>
        <v>Sweden</v>
      </c>
      <c r="R44" s="542" t="str">
        <f>IF(CalcF!$L24,R5,"")</f>
        <v xml:space="preserve">   3        3 - 5</v>
      </c>
      <c r="S44" s="70" t="s">
        <v>95</v>
      </c>
      <c r="T44" s="541" t="str">
        <f>IF(CalcG!$L24,T5,"")</f>
        <v>New Zealand</v>
      </c>
      <c r="U44" s="542" t="str">
        <f>IF(CalcG!$L24,U5,"")</f>
        <v xml:space="preserve">   1        2 - 6</v>
      </c>
      <c r="V44" s="70" t="s">
        <v>98</v>
      </c>
      <c r="W44" s="541" t="str">
        <f>IF(CalcH!$L24,W5,"")</f>
        <v>Saudi Arabia</v>
      </c>
      <c r="X44" s="542" t="str">
        <f>IF(CalcH!$L24,X5,"")</f>
        <v xml:space="preserve">   3        6 - 7</v>
      </c>
      <c r="Y44" s="70" t="s">
        <v>857</v>
      </c>
      <c r="Z44" s="541" t="str">
        <f>IF(CalcI!$L24,Z5,"")</f>
        <v>Senegal</v>
      </c>
      <c r="AA44" s="542" t="str">
        <f>IF(CalcI!$L24,AA5,"")</f>
        <v xml:space="preserve">   3        5 - 6</v>
      </c>
      <c r="AB44" s="70" t="s">
        <v>860</v>
      </c>
      <c r="AC44" s="541" t="str">
        <f>IF(CalcJ!$L24,AC5,"")</f>
        <v>Algeria</v>
      </c>
      <c r="AD44" s="542" t="str">
        <f>IF(CalcJ!$L24,AD5,"")</f>
        <v xml:space="preserve">   1        1 - 6</v>
      </c>
      <c r="AE44" s="70" t="s">
        <v>863</v>
      </c>
      <c r="AF44" s="541" t="str">
        <f>IF(CalcK!$L24,AF5,"")</f>
        <v>Uzbekistan</v>
      </c>
      <c r="AG44" s="542" t="str">
        <f>IF(CalcK!$L24,AG5,"")</f>
        <v xml:space="preserve">   1        2 - 7</v>
      </c>
      <c r="AH44" s="70" t="s">
        <v>866</v>
      </c>
      <c r="AI44" s="541" t="str">
        <f>IF(CalcL!$L24,AI5,"")</f>
        <v>Ghana</v>
      </c>
      <c r="AJ44" s="542" t="str">
        <f>IF(CalcL!$L24,AJ5,"")</f>
        <v xml:space="preserve">   3        1 - 6</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0 - 3</v>
      </c>
      <c r="D45" s="70" t="s">
        <v>1632</v>
      </c>
      <c r="E45" s="541" t="str">
        <f>IF(CalcB!$L25,E6,"")</f>
        <v>Bosnia/Herzeg.</v>
      </c>
      <c r="F45" s="542" t="str">
        <f>IF(CalcB!$L25,F6,"")</f>
        <v xml:space="preserve">   0        2 - 8</v>
      </c>
      <c r="G45" s="70" t="s">
        <v>1633</v>
      </c>
      <c r="H45" s="541" t="str">
        <f>IF(CalcC!$L25,H6,"")</f>
        <v>Haiti</v>
      </c>
      <c r="I45" s="542" t="str">
        <f>IF(CalcC!$L25,I6,"")</f>
        <v xml:space="preserve">   0        1 - 10</v>
      </c>
      <c r="J45" s="70" t="s">
        <v>1634</v>
      </c>
      <c r="K45" s="541" t="str">
        <f>IF(CalcD!$L25,K6,"")</f>
        <v>Paraguay</v>
      </c>
      <c r="L45" s="542" t="str">
        <f>IF(CalcD!$L25,L6,"")</f>
        <v xml:space="preserve">   1        0 - 4</v>
      </c>
      <c r="M45" s="70" t="s">
        <v>1635</v>
      </c>
      <c r="N45" s="541" t="str">
        <f>IF(CalcE!$L25,N6,"")</f>
        <v>Curaçao</v>
      </c>
      <c r="O45" s="542" t="str">
        <f>IF(CalcE!$L25,O6,"")</f>
        <v xml:space="preserve">   1        1 - 8</v>
      </c>
      <c r="P45" s="70" t="s">
        <v>1636</v>
      </c>
      <c r="Q45" s="541" t="str">
        <f>IF(CalcF!$L25,Q6,"")</f>
        <v>Tunisia</v>
      </c>
      <c r="R45" s="542" t="str">
        <f>IF(CalcF!$L25,R6,"")</f>
        <v xml:space="preserve">   0        0 - 7</v>
      </c>
      <c r="S45" s="70" t="s">
        <v>1637</v>
      </c>
      <c r="T45" s="541" t="str">
        <f>IF(CalcG!$L25,T6,"")</f>
        <v>IR Iran</v>
      </c>
      <c r="U45" s="542" t="str">
        <f>IF(CalcG!$L25,U6,"")</f>
        <v xml:space="preserve">   1        1 - 6</v>
      </c>
      <c r="V45" s="70" t="s">
        <v>1638</v>
      </c>
      <c r="W45" s="541" t="str">
        <f>IF(CalcH!$L25,W6,"")</f>
        <v>Cape Verde</v>
      </c>
      <c r="X45" s="542" t="str">
        <f>IF(CalcH!$L25,X6,"")</f>
        <v xml:space="preserve">   0        1 - 12</v>
      </c>
      <c r="Y45" s="70" t="s">
        <v>1639</v>
      </c>
      <c r="Z45" s="541" t="str">
        <f>IF(CalcI!$L25,Z6,"")</f>
        <v>Iraq</v>
      </c>
      <c r="AA45" s="542" t="str">
        <f>IF(CalcI!$L25,AA6,"")</f>
        <v xml:space="preserve">   0        0 - 7</v>
      </c>
      <c r="AB45" s="70" t="s">
        <v>1640</v>
      </c>
      <c r="AC45" s="541" t="str">
        <f>IF(CalcJ!$L25,AC6,"")</f>
        <v>Jordan</v>
      </c>
      <c r="AD45" s="542" t="str">
        <f>IF(CalcJ!$L25,AD6,"")</f>
        <v xml:space="preserve">   1        1 - 6</v>
      </c>
      <c r="AE45" s="70" t="s">
        <v>1641</v>
      </c>
      <c r="AF45" s="541" t="str">
        <f>IF(CalcK!$L25,AF6,"")</f>
        <v>DR Congo</v>
      </c>
      <c r="AG45" s="542" t="str">
        <f>IF(CalcK!$L25,AG6,"")</f>
        <v xml:space="preserve">   1        2 - 9</v>
      </c>
      <c r="AH45" s="70" t="s">
        <v>1642</v>
      </c>
      <c r="AI45" s="541" t="str">
        <f>IF(CalcL!$L25,AI6,"")</f>
        <v>Panama</v>
      </c>
      <c r="AJ45" s="542" t="str">
        <f>IF(CalcL!$L25,AJ6,"")</f>
        <v xml:space="preserve">   0        0 - 8</v>
      </c>
      <c r="AK45" s="70"/>
      <c r="AL45" s="796" t="str">
        <f>IF(Distinctness!$G$17&gt;0,ThirdPlaced!$I30,"")</f>
        <v>ABCDFHIL</v>
      </c>
      <c r="AM45" s="797"/>
      <c r="AN45" s="798"/>
      <c r="AO45" s="367"/>
      <c r="AP45" s="367"/>
      <c r="AQ45" s="70"/>
      <c r="AR45" s="367"/>
      <c r="AS45" s="367"/>
      <c r="AT45" s="70"/>
      <c r="AU45" s="367"/>
      <c r="AV45" s="367"/>
    </row>
    <row r="46" spans="1:48" ht="33" customHeight="1"/>
    <row r="47" spans="1:48" ht="16"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Australia</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Qatar</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Saudi Arabia</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Sweden</v>
      </c>
      <c r="AU50" s="34" t="str">
        <f>VLOOKUP(AT48,Matches!$B$4:$K$113,8,0)</f>
        <v>Portugal</v>
      </c>
      <c r="AV50" s="35" t="str">
        <f>VLOOKUP(AT48,Matches!$B$4:$K$113,9,0)</f>
        <v>Ghana</v>
      </c>
    </row>
    <row r="51" spans="1:49" ht="15" thickBot="1">
      <c r="B51" s="1">
        <v>2</v>
      </c>
      <c r="C51" s="2">
        <v>0</v>
      </c>
      <c r="D51" s="187"/>
      <c r="E51" s="1">
        <v>3</v>
      </c>
      <c r="F51" s="2">
        <v>0</v>
      </c>
      <c r="G51" s="187"/>
      <c r="H51" s="1">
        <v>1</v>
      </c>
      <c r="I51" s="2">
        <v>1</v>
      </c>
      <c r="J51" s="187"/>
      <c r="K51" s="1">
        <v>3</v>
      </c>
      <c r="L51" s="2">
        <v>1</v>
      </c>
      <c r="M51" s="187"/>
      <c r="N51" s="1">
        <v>0</v>
      </c>
      <c r="O51" s="2">
        <v>2</v>
      </c>
      <c r="P51" s="187"/>
      <c r="Q51" s="1">
        <v>3</v>
      </c>
      <c r="R51" s="2">
        <v>0</v>
      </c>
      <c r="S51" s="187"/>
      <c r="T51" s="1">
        <v>2</v>
      </c>
      <c r="U51" s="2">
        <v>2</v>
      </c>
      <c r="V51" s="187"/>
      <c r="W51" s="1">
        <v>3</v>
      </c>
      <c r="X51" s="2">
        <v>1</v>
      </c>
      <c r="Y51" s="187"/>
      <c r="Z51" s="1">
        <v>3</v>
      </c>
      <c r="AA51" s="2">
        <v>2</v>
      </c>
      <c r="AB51" s="187"/>
      <c r="AC51" s="1">
        <v>1</v>
      </c>
      <c r="AD51" s="2">
        <v>2</v>
      </c>
      <c r="AE51" s="187"/>
      <c r="AF51" s="1">
        <v>2</v>
      </c>
      <c r="AG51" s="2">
        <v>0</v>
      </c>
      <c r="AH51" s="187"/>
      <c r="AI51" s="1">
        <v>4</v>
      </c>
      <c r="AJ51" s="2">
        <v>1</v>
      </c>
      <c r="AK51" s="187"/>
      <c r="AL51" s="1">
        <v>3</v>
      </c>
      <c r="AM51" s="2">
        <v>1</v>
      </c>
      <c r="AN51" s="187"/>
      <c r="AO51" s="1">
        <v>0</v>
      </c>
      <c r="AP51" s="2">
        <v>2</v>
      </c>
      <c r="AQ51" s="187"/>
      <c r="AR51" s="1">
        <v>1</v>
      </c>
      <c r="AS51" s="2">
        <v>1</v>
      </c>
      <c r="AT51" s="187"/>
      <c r="AU51" s="1">
        <v>3</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v>4</v>
      </c>
      <c r="I53" s="182">
        <v>3</v>
      </c>
      <c r="K53" s="181"/>
      <c r="L53" s="182"/>
      <c r="N53" s="181"/>
      <c r="O53" s="182"/>
      <c r="Q53" s="181"/>
      <c r="R53" s="182"/>
      <c r="T53" s="181">
        <v>4</v>
      </c>
      <c r="U53" s="182">
        <v>2</v>
      </c>
      <c r="W53" s="181"/>
      <c r="X53" s="182"/>
      <c r="Z53" s="181"/>
      <c r="AA53" s="182"/>
      <c r="AC53" s="181"/>
      <c r="AD53" s="182"/>
      <c r="AF53" s="181"/>
      <c r="AG53" s="182"/>
      <c r="AI53" s="181"/>
      <c r="AJ53" s="182"/>
      <c r="AL53" s="181"/>
      <c r="AM53" s="182"/>
      <c r="AO53" s="181"/>
      <c r="AP53" s="182"/>
      <c r="AR53" s="181">
        <v>3</v>
      </c>
      <c r="AS53" s="182">
        <v>4</v>
      </c>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Sweden</v>
      </c>
      <c r="X60" s="35" t="str">
        <f>IF(AND(AU51&lt;&gt;"",AV51&lt;&gt;""),IF(AU51&gt;AV51,AU50,IF(AU51&lt;AV51,AV50,IF(AND(AU53&lt;&gt;"",AV53&lt;&gt;""),IF(AU53&gt;AV53,AU50,IF(AU53&lt;AV53,AV50,"")),""))),"")</f>
        <v>Portugal</v>
      </c>
    </row>
    <row r="61" spans="1:49" ht="15" thickBot="1">
      <c r="B61" s="1">
        <v>0</v>
      </c>
      <c r="C61" s="2">
        <v>0</v>
      </c>
      <c r="D61" s="187"/>
      <c r="E61" s="1">
        <v>0</v>
      </c>
      <c r="F61" s="2">
        <v>1</v>
      </c>
      <c r="G61" s="187"/>
      <c r="H61" s="1">
        <v>1</v>
      </c>
      <c r="I61" s="2">
        <v>3</v>
      </c>
      <c r="J61" s="187"/>
      <c r="K61" s="1">
        <v>1</v>
      </c>
      <c r="L61" s="2">
        <v>2</v>
      </c>
      <c r="M61" s="187"/>
      <c r="N61" s="1">
        <v>2</v>
      </c>
      <c r="O61" s="2">
        <v>1</v>
      </c>
      <c r="P61" s="187"/>
      <c r="Q61" s="1">
        <v>0</v>
      </c>
      <c r="R61" s="2">
        <v>2</v>
      </c>
      <c r="S61" s="187"/>
      <c r="T61" s="1">
        <v>3</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v>5</v>
      </c>
      <c r="C63" s="182">
        <v>4</v>
      </c>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1</v>
      </c>
      <c r="L71" s="188"/>
      <c r="O71" s="1">
        <v>2</v>
      </c>
      <c r="P71" s="12"/>
      <c r="Q71" s="3">
        <v>2</v>
      </c>
      <c r="R71" s="188"/>
      <c r="U71" s="1">
        <v>1</v>
      </c>
      <c r="V71" s="12"/>
      <c r="W71" s="3">
        <v>1</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v>4</v>
      </c>
      <c r="P73" s="12"/>
      <c r="Q73" s="185">
        <v>5</v>
      </c>
      <c r="U73" s="184">
        <v>5</v>
      </c>
      <c r="V73" s="12"/>
      <c r="W73" s="185">
        <v>3</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Argentina</v>
      </c>
    </row>
    <row r="81" spans="6:23" ht="15" thickBot="1">
      <c r="F81" s="1">
        <v>1</v>
      </c>
      <c r="G81" s="12"/>
      <c r="H81" s="3">
        <v>2</v>
      </c>
      <c r="I81" s="188"/>
      <c r="L81" s="16"/>
      <c r="R81" s="1">
        <v>1</v>
      </c>
      <c r="S81" s="12"/>
      <c r="T81" s="3">
        <v>1</v>
      </c>
      <c r="U81" s="188"/>
    </row>
    <row r="82" spans="6:23" ht="10" customHeight="1">
      <c r="F82" s="809" t="str">
        <f>Language!$E$175</f>
        <v>Penalty shoot-out:</v>
      </c>
      <c r="G82" s="831"/>
      <c r="H82" s="810"/>
      <c r="L82" s="16"/>
      <c r="R82" s="809" t="str">
        <f>Language!$E$175</f>
        <v>Penalty shoot-out:</v>
      </c>
      <c r="S82" s="831"/>
      <c r="T82" s="810"/>
    </row>
    <row r="83" spans="6:23" ht="15" thickBot="1">
      <c r="F83" s="184"/>
      <c r="G83" s="186"/>
      <c r="H83" s="185"/>
      <c r="L83" s="16"/>
      <c r="R83" s="184">
        <v>4</v>
      </c>
      <c r="S83" s="186"/>
      <c r="T83" s="185">
        <v>3</v>
      </c>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Germany</v>
      </c>
      <c r="N88" s="8" t="str">
        <f>IF(AND(R81&lt;&gt;"",T81&lt;&gt;""),IF(R81&lt;T81,R80,IF(R81&gt;T81,T80,IF(AND(R83&lt;&gt;"",T83&lt;&gt;""),IF(R83&lt;T83,R80,IF(R83&gt;T83,T80,"")),""))),"")</f>
        <v>Argentina</v>
      </c>
    </row>
    <row r="89" spans="6:23" ht="15" thickBot="1">
      <c r="L89" s="1">
        <v>0</v>
      </c>
      <c r="M89" s="12"/>
      <c r="N89" s="3">
        <v>0</v>
      </c>
      <c r="O89" s="188"/>
    </row>
    <row r="90" spans="6:23" ht="10" customHeight="1">
      <c r="L90" s="809" t="str">
        <f>Language!$E$175</f>
        <v>Penalty shoot-out:</v>
      </c>
      <c r="M90" s="831"/>
      <c r="N90" s="810"/>
    </row>
    <row r="91" spans="6:23" ht="15" thickBot="1">
      <c r="L91" s="184">
        <v>4</v>
      </c>
      <c r="M91" s="186"/>
      <c r="N91" s="185">
        <v>5</v>
      </c>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England</v>
      </c>
      <c r="R98" s="829" t="str">
        <f>IF(AND(L99&lt;&gt;"",N99&lt;&gt;""),IF(L99&gt;N99,L98,IF(L99&lt;N99,N98,IF(AND(L101&lt;&gt;"",N101&lt;&gt;""),IF(L101&gt;N101,L98,IF(L101&lt;N101,N98,"")),""))),"")</f>
        <v>Spain</v>
      </c>
      <c r="S98" s="829"/>
      <c r="T98" s="829"/>
      <c r="U98" s="829"/>
      <c r="V98" s="829"/>
      <c r="W98" s="829"/>
    </row>
    <row r="99" spans="2:24" ht="15" thickBot="1">
      <c r="B99" s="15"/>
      <c r="L99" s="1">
        <v>3</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169" customWidth="1"/>
    <col min="3" max="3" width="10.26953125" customWidth="1"/>
    <col min="4" max="4" width="18" customWidth="1"/>
    <col min="5" max="5" width="19" customWidth="1"/>
    <col min="6" max="6" width="9.26953125" customWidth="1"/>
    <col min="7" max="7" width="8.7265625" style="22" customWidth="1"/>
    <col min="8" max="8" width="9.81640625" style="22" customWidth="1"/>
    <col min="9" max="9" width="22" style="22" customWidth="1"/>
    <col min="10" max="10" width="12.7265625" customWidth="1"/>
    <col min="11" max="12" width="11.453125" customWidth="1"/>
    <col min="13" max="13" width="5.7265625" customWidth="1"/>
    <col min="14" max="14" width="19.26953125" customWidth="1"/>
    <col min="15" max="15" width="11.453125" customWidth="1"/>
    <col min="16" max="16384" width="11.453125" hidden="1"/>
  </cols>
  <sheetData>
    <row r="1" spans="1:14" ht="28.5">
      <c r="A1" s="90"/>
      <c r="B1" s="840" t="str">
        <f>Language!$E$250</f>
        <v>Daily schedule</v>
      </c>
      <c r="C1" s="840"/>
      <c r="D1" s="840"/>
      <c r="E1" s="840"/>
      <c r="F1" s="840"/>
      <c r="G1" s="840"/>
      <c r="H1" s="840"/>
      <c r="I1" s="551"/>
    </row>
    <row r="2" spans="1:14" ht="29" thickBot="1">
      <c r="A2" s="89"/>
      <c r="B2" s="50"/>
      <c r="C2" s="50"/>
      <c r="D2" s="50"/>
      <c r="E2" s="50"/>
      <c r="F2" s="50"/>
      <c r="G2" s="50"/>
      <c r="H2" s="50"/>
      <c r="I2" s="50"/>
      <c r="M2" s="841" t="str">
        <f>Language!$E$261</f>
        <v>Color favorites</v>
      </c>
      <c r="N2" s="841"/>
    </row>
    <row r="3" spans="1:14" ht="15.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Australia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Sweden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Sweden</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Germany</v>
      </c>
      <c r="E143" s="546" t="str">
        <f>'World Cup'!$N$88</f>
        <v>Argentina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England</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5" zeroHeight="1"/>
  <cols>
    <col min="1" max="1" width="11.453125" customWidth="1"/>
    <col min="2" max="3" width="16.7265625" customWidth="1"/>
    <col min="4" max="4" width="11.453125" customWidth="1"/>
    <col min="5" max="6" width="16.7265625" customWidth="1"/>
    <col min="7" max="7" width="11.453125" customWidth="1"/>
    <col min="8" max="9" width="16.7265625" customWidth="1"/>
    <col min="10" max="10" width="11.453125" customWidth="1"/>
    <col min="11" max="16384" width="11.453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17968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148" customWidth="1"/>
    <col min="19" max="19" width="1.453125" customWidth="1"/>
    <col min="20" max="20" width="3.7265625" style="5"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7265625" customWidth="1"/>
    <col min="50" max="50" width="2.7265625" customWidth="1"/>
    <col min="51" max="16384" width="11.453125" hidden="1"/>
  </cols>
  <sheetData>
    <row r="1" spans="2:49" ht="34.5" customHeight="1">
      <c r="C1" s="730"/>
      <c r="D1" s="764" t="str">
        <f>Language!$E$122</f>
        <v>Direct comparisons</v>
      </c>
    </row>
    <row r="2" spans="2:49"/>
    <row r="3" spans="2:49" ht="18.5">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5</v>
      </c>
      <c r="G6" s="741">
        <f t="array" ref="G6:G9">CalcA!$F$22:$F$25</f>
        <v>6</v>
      </c>
      <c r="H6" s="753" t="str">
        <f>Language!$E$197</f>
        <v xml:space="preserve"> - </v>
      </c>
      <c r="I6" s="750">
        <f t="array" ref="I6:I9">CalcA!$G$22:$G$25</f>
        <v>1</v>
      </c>
      <c r="J6" s="747" t="str">
        <f t="array" ref="J6:M9">CalcA!$H$22:$K$25</f>
        <v/>
      </c>
      <c r="K6" s="355" t="str">
        <v>1 - 0</v>
      </c>
      <c r="L6" s="355" t="str">
        <v>3 - 1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2</v>
      </c>
      <c r="H7" s="739" t="str">
        <f>Language!$E$197</f>
        <v xml:space="preserve"> - </v>
      </c>
      <c r="I7" s="751">
        <v>2</v>
      </c>
      <c r="J7" s="748" t="str">
        <v>0 - 1</v>
      </c>
      <c r="K7" s="733" t="str">
        <v/>
      </c>
      <c r="L7" s="198" t="str">
        <v>1 - 1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-2</v>
      </c>
      <c r="G8" s="737">
        <v>2</v>
      </c>
      <c r="H8" s="739" t="str">
        <f>Language!$E$197</f>
        <v xml:space="preserve"> - </v>
      </c>
      <c r="I8" s="751">
        <v>4</v>
      </c>
      <c r="J8" s="748" t="str">
        <v>1 - 3</v>
      </c>
      <c r="K8" s="198" t="str">
        <v>1 - 1</v>
      </c>
      <c r="L8" s="733" t="str">
        <v/>
      </c>
      <c r="M8" s="734" t="str">
        <v>0 - 0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1</v>
      </c>
      <c r="F9" s="735">
        <f t="shared" si="1"/>
        <v>-3</v>
      </c>
      <c r="G9" s="738">
        <v>0</v>
      </c>
      <c r="H9" s="740" t="str">
        <f>Language!$E$197</f>
        <v xml:space="preserve"> - </v>
      </c>
      <c r="I9" s="752">
        <v>3</v>
      </c>
      <c r="J9" s="749" t="str">
        <v>0 - 2</v>
      </c>
      <c r="K9" s="735" t="str">
        <v>0 - 1</v>
      </c>
      <c r="L9" s="735" t="str">
        <v>0 - 0</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5</v>
      </c>
      <c r="G14" s="741">
        <f t="array" ref="G14:G17">CalcB!$F$22:$F$25</f>
        <v>6</v>
      </c>
      <c r="H14" s="753" t="str">
        <f>Language!$E$197</f>
        <v xml:space="preserve"> - </v>
      </c>
      <c r="I14" s="750">
        <f t="array" ref="I14:I17">CalcB!$G$22:$G$25</f>
        <v>1</v>
      </c>
      <c r="J14" s="747" t="str">
        <f t="array" ref="J14:M17">CalcB!$H$22:$K$25</f>
        <v/>
      </c>
      <c r="K14" s="355" t="str">
        <v>1 - 0</v>
      </c>
      <c r="L14" s="355" t="str">
        <v>2 - 1</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3</v>
      </c>
      <c r="G15" s="737">
        <v>5</v>
      </c>
      <c r="H15" s="739" t="str">
        <f>Language!$E$197</f>
        <v xml:space="preserve"> - </v>
      </c>
      <c r="I15" s="751">
        <v>2</v>
      </c>
      <c r="J15" s="748" t="str">
        <v>0 - 1</v>
      </c>
      <c r="K15" s="733" t="str">
        <v/>
      </c>
      <c r="L15" s="198" t="str">
        <v>2 - 0</v>
      </c>
      <c r="M15" s="734" t="str">
        <v>3 - 1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3</v>
      </c>
      <c r="F16" s="198">
        <f t="shared" si="7"/>
        <v>-2</v>
      </c>
      <c r="G16" s="737">
        <v>3</v>
      </c>
      <c r="H16" s="739" t="str">
        <f>Language!$E$197</f>
        <v xml:space="preserve"> - </v>
      </c>
      <c r="I16" s="751">
        <v>5</v>
      </c>
      <c r="J16" s="748" t="str">
        <v>1 - 2</v>
      </c>
      <c r="K16" s="198" t="str">
        <v>0 - 2</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 thickBot="1">
      <c r="B17" s="761" t="str">
        <v/>
      </c>
      <c r="D17" s="758" t="str">
        <v>Bosnia/Herzeg.</v>
      </c>
      <c r="E17" s="735">
        <v>0</v>
      </c>
      <c r="F17" s="735">
        <f t="shared" si="7"/>
        <v>-6</v>
      </c>
      <c r="G17" s="738">
        <v>2</v>
      </c>
      <c r="H17" s="740" t="str">
        <f>Language!$E$197</f>
        <v xml:space="preserve"> - </v>
      </c>
      <c r="I17" s="752">
        <v>8</v>
      </c>
      <c r="J17" s="749" t="str">
        <v>0 - 3</v>
      </c>
      <c r="K17" s="735" t="str">
        <v>1 - 3</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 thickTop="1"/>
    <row r="19" spans="2:49"/>
    <row r="20" spans="2:49" ht="15" thickBot="1">
      <c r="Z20" s="784" t="str">
        <f>IF(COUNTBLANK(CalcC!$BN$14:$BN$17)&lt;4,Language!$E$136,"")</f>
        <v/>
      </c>
      <c r="AK20" s="784" t="str">
        <f>IF(COUNTBLANK(CalcC!$BZ$14:$BZ$17)&lt;4,Language!$E$136,"")</f>
        <v/>
      </c>
    </row>
    <row r="21" spans="2:49" ht="24.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8</v>
      </c>
      <c r="G22" s="741">
        <f t="array" ref="G22:G25">CalcC!$F$22:$F$25</f>
        <v>9</v>
      </c>
      <c r="H22" s="753" t="str">
        <f>Language!$E$197</f>
        <v xml:space="preserve"> - </v>
      </c>
      <c r="I22" s="750">
        <f t="array" ref="I22:I25">CalcC!$G$22:$G$25</f>
        <v>1</v>
      </c>
      <c r="J22" s="747" t="str">
        <f t="array" ref="J22:M25">CalcC!$H$22:$K$25</f>
        <v/>
      </c>
      <c r="K22" s="355" t="str">
        <v>2 - 0</v>
      </c>
      <c r="L22" s="355" t="str">
        <v>3 - 1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1</v>
      </c>
      <c r="G23" s="737">
        <v>4</v>
      </c>
      <c r="H23" s="739" t="str">
        <f>Language!$E$197</f>
        <v xml:space="preserve"> - </v>
      </c>
      <c r="I23" s="751">
        <v>3</v>
      </c>
      <c r="J23" s="748" t="str">
        <v>0 - 2</v>
      </c>
      <c r="K23" s="733" t="str">
        <v/>
      </c>
      <c r="L23" s="198" t="str">
        <v>1 - 0</v>
      </c>
      <c r="M23" s="734" t="str">
        <v>3 - 1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0</v>
      </c>
      <c r="G24" s="737">
        <v>4</v>
      </c>
      <c r="H24" s="739" t="str">
        <f>Language!$E$197</f>
        <v xml:space="preserve"> - </v>
      </c>
      <c r="I24" s="751">
        <v>4</v>
      </c>
      <c r="J24" s="748" t="str">
        <v>1 - 3</v>
      </c>
      <c r="K24" s="198" t="str">
        <v>0 - 1</v>
      </c>
      <c r="L24" s="733" t="str">
        <v/>
      </c>
      <c r="M24" s="734" t="str">
        <v>3 - 0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-9</v>
      </c>
      <c r="G25" s="738">
        <v>1</v>
      </c>
      <c r="H25" s="740" t="str">
        <f>Language!$E$197</f>
        <v xml:space="preserve"> - </v>
      </c>
      <c r="I25" s="752">
        <v>10</v>
      </c>
      <c r="J25" s="749" t="str">
        <v>0 - 4</v>
      </c>
      <c r="K25" s="735" t="str">
        <v>1 - 3</v>
      </c>
      <c r="L25" s="735" t="str">
        <v>0 - 3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5"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7</v>
      </c>
      <c r="F30" s="355">
        <f>G30-I30</f>
        <v>3</v>
      </c>
      <c r="G30" s="741">
        <f t="array" ref="G30:G33">CalcD!$F$22:$F$25</f>
        <v>5</v>
      </c>
      <c r="H30" s="753" t="str">
        <f>Language!$E$197</f>
        <v xml:space="preserve"> - </v>
      </c>
      <c r="I30" s="750">
        <f t="array" ref="I30:I33">CalcD!$G$22:$G$25</f>
        <v>2</v>
      </c>
      <c r="J30" s="747" t="str">
        <f t="array" ref="J30:M33">CalcD!$H$22:$K$25</f>
        <v/>
      </c>
      <c r="K30" s="355" t="str">
        <v>2 - 2</v>
      </c>
      <c r="L30" s="355" t="str">
        <v>1 - 0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5</v>
      </c>
      <c r="F31" s="198">
        <f t="shared" ref="F31:F33" si="15">G31-I31</f>
        <v>2</v>
      </c>
      <c r="G31" s="737">
        <v>5</v>
      </c>
      <c r="H31" s="739" t="str">
        <f>Language!$E$197</f>
        <v xml:space="preserve"> - </v>
      </c>
      <c r="I31" s="751">
        <v>3</v>
      </c>
      <c r="J31" s="748" t="str">
        <v>2 - 2</v>
      </c>
      <c r="K31" s="733" t="str">
        <v/>
      </c>
      <c r="L31" s="198" t="str">
        <v>1 - 1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2</v>
      </c>
      <c r="F32" s="198">
        <f t="shared" si="15"/>
        <v>-1</v>
      </c>
      <c r="G32" s="737">
        <v>1</v>
      </c>
      <c r="H32" s="739" t="str">
        <f>Language!$E$197</f>
        <v xml:space="preserve"> - </v>
      </c>
      <c r="I32" s="751">
        <v>2</v>
      </c>
      <c r="J32" s="748" t="str">
        <v>0 - 1</v>
      </c>
      <c r="K32" s="198" t="str">
        <v>1 - 1</v>
      </c>
      <c r="L32" s="733" t="str">
        <v/>
      </c>
      <c r="M32" s="734" t="str">
        <v>0 - 0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1</v>
      </c>
      <c r="F33" s="735">
        <f t="shared" si="15"/>
        <v>-4</v>
      </c>
      <c r="G33" s="738">
        <v>0</v>
      </c>
      <c r="H33" s="740" t="str">
        <f>Language!$E$197</f>
        <v xml:space="preserve"> - </v>
      </c>
      <c r="I33" s="752">
        <v>4</v>
      </c>
      <c r="J33" s="749" t="str">
        <v>0 - 2</v>
      </c>
      <c r="K33" s="735" t="str">
        <v>0 - 2</v>
      </c>
      <c r="L33" s="735" t="str">
        <v>0 - 0</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Ivory C</v>
      </c>
      <c r="X37" s="745" t="str">
        <v>Curaçao</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11</v>
      </c>
      <c r="G38" s="741">
        <f t="array" ref="G38:G41">CalcE!$F$22:$F$25</f>
        <v>12</v>
      </c>
      <c r="H38" s="753" t="str">
        <f>Language!$E$197</f>
        <v xml:space="preserve"> - </v>
      </c>
      <c r="I38" s="750">
        <f t="array" ref="I38:I41">CalcE!$G$22:$G$25</f>
        <v>1</v>
      </c>
      <c r="J38" s="747" t="str">
        <f t="array" ref="J38:M41">CalcE!$H$22:$K$25</f>
        <v/>
      </c>
      <c r="K38" s="355" t="str">
        <v>3 - 1</v>
      </c>
      <c r="L38" s="355" t="str">
        <v>4 - 0</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2</v>
      </c>
      <c r="G39" s="737">
        <v>6</v>
      </c>
      <c r="H39" s="739" t="str">
        <f>Language!$E$197</f>
        <v xml:space="preserve"> - </v>
      </c>
      <c r="I39" s="751">
        <v>4</v>
      </c>
      <c r="J39" s="748" t="str">
        <v>1 - 3</v>
      </c>
      <c r="K39" s="733" t="str">
        <v/>
      </c>
      <c r="L39" s="198" t="str">
        <v>2 - 0</v>
      </c>
      <c r="M39" s="734" t="str">
        <v>3 - 1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1</v>
      </c>
      <c r="F40" s="198">
        <f t="shared" si="19"/>
        <v>-6</v>
      </c>
      <c r="G40" s="737">
        <v>0</v>
      </c>
      <c r="H40" s="739" t="str">
        <f>Language!$E$197</f>
        <v xml:space="preserve"> - </v>
      </c>
      <c r="I40" s="751">
        <v>6</v>
      </c>
      <c r="J40" s="748" t="str">
        <v>0 - 4</v>
      </c>
      <c r="K40" s="198" t="str">
        <v>0 - 2</v>
      </c>
      <c r="L40" s="733" t="str">
        <v/>
      </c>
      <c r="M40" s="734" t="str">
        <v>0 - 0</v>
      </c>
      <c r="O40" s="757" t="str">
        <v>Ivory Coast</v>
      </c>
      <c r="P40" s="198">
        <v>1</v>
      </c>
      <c r="Q40" s="198">
        <v>0</v>
      </c>
      <c r="R40" s="737">
        <v>0</v>
      </c>
      <c r="S40" s="739" t="str">
        <f>Language!$E$197</f>
        <v xml:space="preserve"> - </v>
      </c>
      <c r="T40" s="751">
        <f t="shared" si="16"/>
        <v>0</v>
      </c>
      <c r="U40" s="748" t="str">
        <v/>
      </c>
      <c r="V40" s="198" t="str">
        <v/>
      </c>
      <c r="W40" s="733" t="str">
        <v/>
      </c>
      <c r="X40" s="734" t="str">
        <v>0 - 0</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1</v>
      </c>
      <c r="F41" s="735">
        <f t="shared" si="19"/>
        <v>-7</v>
      </c>
      <c r="G41" s="738">
        <v>1</v>
      </c>
      <c r="H41" s="740" t="str">
        <f>Language!$E$197</f>
        <v xml:space="preserve"> - </v>
      </c>
      <c r="I41" s="752">
        <v>8</v>
      </c>
      <c r="J41" s="749" t="str">
        <v>0 - 5</v>
      </c>
      <c r="K41" s="735" t="str">
        <v>1 - 3</v>
      </c>
      <c r="L41" s="735" t="str">
        <v>0 - 0</v>
      </c>
      <c r="M41" s="736" t="str">
        <v/>
      </c>
      <c r="O41" s="758" t="str">
        <v>Curaçao</v>
      </c>
      <c r="P41" s="735">
        <v>1</v>
      </c>
      <c r="Q41" s="735">
        <v>0</v>
      </c>
      <c r="R41" s="738">
        <v>0</v>
      </c>
      <c r="S41" s="740" t="str">
        <f>Language!$E$197</f>
        <v xml:space="preserve"> - </v>
      </c>
      <c r="T41" s="752">
        <f t="shared" si="16"/>
        <v>0</v>
      </c>
      <c r="U41" s="749" t="str">
        <v/>
      </c>
      <c r="V41" s="735" t="str">
        <v/>
      </c>
      <c r="W41" s="735" t="str">
        <v>0 - 0</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6</v>
      </c>
      <c r="G46" s="741">
        <f t="array" ref="G46:G49">CalcF!$F$22:$F$25</f>
        <v>7</v>
      </c>
      <c r="H46" s="753" t="str">
        <f>Language!$E$197</f>
        <v xml:space="preserve"> - </v>
      </c>
      <c r="I46" s="750">
        <f t="array" ref="I46:I49">CalcF!$G$22:$G$25</f>
        <v>1</v>
      </c>
      <c r="J46" s="747" t="str">
        <f t="array" ref="J46:M49">CalcF!$H$22:$K$25</f>
        <v/>
      </c>
      <c r="K46" s="355" t="str">
        <v>2 - 1</v>
      </c>
      <c r="L46" s="355" t="str">
        <v>2 - 0</v>
      </c>
      <c r="M46" s="742" t="str">
        <v>3 - 0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3</v>
      </c>
      <c r="G47" s="737">
        <v>7</v>
      </c>
      <c r="H47" s="739" t="str">
        <f>Language!$E$197</f>
        <v xml:space="preserve"> - </v>
      </c>
      <c r="I47" s="751">
        <v>4</v>
      </c>
      <c r="J47" s="748" t="str">
        <v>1 - 2</v>
      </c>
      <c r="K47" s="733" t="str">
        <v/>
      </c>
      <c r="L47" s="198" t="str">
        <v>3 - 2</v>
      </c>
      <c r="M47" s="734" t="str">
        <v>3 - 0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3</v>
      </c>
      <c r="F48" s="198">
        <f t="shared" si="23"/>
        <v>-2</v>
      </c>
      <c r="G48" s="737">
        <v>3</v>
      </c>
      <c r="H48" s="739" t="str">
        <f>Language!$E$197</f>
        <v xml:space="preserve"> - </v>
      </c>
      <c r="I48" s="751">
        <v>5</v>
      </c>
      <c r="J48" s="748" t="str">
        <v>0 - 2</v>
      </c>
      <c r="K48" s="198" t="str">
        <v>2 - 3</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-7</v>
      </c>
      <c r="G49" s="738">
        <v>0</v>
      </c>
      <c r="H49" s="740" t="str">
        <f>Language!$E$197</f>
        <v xml:space="preserve"> - </v>
      </c>
      <c r="I49" s="752">
        <v>7</v>
      </c>
      <c r="J49" s="749" t="str">
        <v>0 - 3</v>
      </c>
      <c r="K49" s="735" t="str">
        <v>0 - 3</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New Zea</v>
      </c>
      <c r="X53" s="745" t="str">
        <v>IR Iran</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9</v>
      </c>
      <c r="H54" s="753" t="str">
        <f>Language!$E$197</f>
        <v xml:space="preserve"> - </v>
      </c>
      <c r="I54" s="750">
        <f t="array" ref="I54:I57">CalcG!$G$22:$G$25</f>
        <v>3</v>
      </c>
      <c r="J54" s="747" t="str">
        <f t="array" ref="J54:M57">CalcG!$H$22:$K$25</f>
        <v/>
      </c>
      <c r="K54" s="355" t="str">
        <v>3 - 2</v>
      </c>
      <c r="L54" s="355" t="str">
        <v>3 - 1</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3</v>
      </c>
      <c r="G55" s="737">
        <v>6</v>
      </c>
      <c r="H55" s="739" t="str">
        <f>Language!$E$197</f>
        <v xml:space="preserve"> - </v>
      </c>
      <c r="I55" s="751">
        <v>3</v>
      </c>
      <c r="J55" s="748" t="str">
        <v>2 - 3</v>
      </c>
      <c r="K55" s="733" t="str">
        <v/>
      </c>
      <c r="L55" s="198" t="str">
        <v>2 - 0</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1</v>
      </c>
      <c r="F56" s="198">
        <f t="shared" si="27"/>
        <v>-4</v>
      </c>
      <c r="G56" s="737">
        <v>2</v>
      </c>
      <c r="H56" s="739" t="str">
        <f>Language!$E$197</f>
        <v xml:space="preserve"> - </v>
      </c>
      <c r="I56" s="751">
        <v>6</v>
      </c>
      <c r="J56" s="748" t="str">
        <v>1 - 3</v>
      </c>
      <c r="K56" s="198" t="str">
        <v>0 - 2</v>
      </c>
      <c r="L56" s="733" t="str">
        <v/>
      </c>
      <c r="M56" s="734" t="str">
        <v>1 - 1</v>
      </c>
      <c r="O56" s="757" t="str">
        <v>New Zealand</v>
      </c>
      <c r="P56" s="198">
        <v>1</v>
      </c>
      <c r="Q56" s="198">
        <v>0</v>
      </c>
      <c r="R56" s="737">
        <v>1</v>
      </c>
      <c r="S56" s="739" t="str">
        <f>Language!$E$197</f>
        <v xml:space="preserve"> - </v>
      </c>
      <c r="T56" s="751">
        <f t="shared" si="24"/>
        <v>1</v>
      </c>
      <c r="U56" s="748" t="str">
        <v/>
      </c>
      <c r="V56" s="198" t="str">
        <v/>
      </c>
      <c r="W56" s="733" t="str">
        <v/>
      </c>
      <c r="X56" s="734" t="str">
        <v>1 - 1</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1</v>
      </c>
      <c r="F57" s="735">
        <f t="shared" si="27"/>
        <v>-5</v>
      </c>
      <c r="G57" s="738">
        <v>1</v>
      </c>
      <c r="H57" s="740" t="str">
        <f>Language!$E$197</f>
        <v xml:space="preserve"> - </v>
      </c>
      <c r="I57" s="752">
        <v>6</v>
      </c>
      <c r="J57" s="749" t="str">
        <v>0 - 3</v>
      </c>
      <c r="K57" s="735" t="str">
        <v>0 - 2</v>
      </c>
      <c r="L57" s="735" t="str">
        <v>1 - 1</v>
      </c>
      <c r="M57" s="736" t="str">
        <v/>
      </c>
      <c r="O57" s="758" t="str">
        <v>IR Iran</v>
      </c>
      <c r="P57" s="735">
        <v>1</v>
      </c>
      <c r="Q57" s="735">
        <v>0</v>
      </c>
      <c r="R57" s="738">
        <v>1</v>
      </c>
      <c r="S57" s="740" t="str">
        <f>Language!$E$197</f>
        <v xml:space="preserve"> - </v>
      </c>
      <c r="T57" s="752">
        <f t="shared" si="24"/>
        <v>1</v>
      </c>
      <c r="U57" s="749" t="str">
        <v/>
      </c>
      <c r="V57" s="735" t="str">
        <v/>
      </c>
      <c r="W57" s="735" t="str">
        <v>1 - 1</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10</v>
      </c>
      <c r="G62" s="741">
        <f t="array" ref="G62:G65">CalcH!$F$22:$F$25</f>
        <v>12</v>
      </c>
      <c r="H62" s="753" t="str">
        <f>Language!$E$197</f>
        <v xml:space="preserve"> - </v>
      </c>
      <c r="I62" s="750">
        <f t="array" ref="I62:I65">CalcH!$G$22:$G$25</f>
        <v>2</v>
      </c>
      <c r="J62" s="747" t="str">
        <f t="array" ref="J62:M65">CalcH!$H$22:$K$25</f>
        <v/>
      </c>
      <c r="K62" s="355" t="str">
        <v>3 - 1</v>
      </c>
      <c r="L62" s="355" t="str">
        <v>4 - 1</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6</v>
      </c>
      <c r="H63" s="739" t="str">
        <f>Language!$E$197</f>
        <v xml:space="preserve"> - </v>
      </c>
      <c r="I63" s="751">
        <v>4</v>
      </c>
      <c r="J63" s="748" t="str">
        <v>1 - 3</v>
      </c>
      <c r="K63" s="733" t="str">
        <v/>
      </c>
      <c r="L63" s="198" t="str">
        <v>2 - 1</v>
      </c>
      <c r="M63" s="734" t="str">
        <v>3 - 0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-1</v>
      </c>
      <c r="G64" s="737">
        <v>6</v>
      </c>
      <c r="H64" s="739" t="str">
        <f>Language!$E$197</f>
        <v xml:space="preserve"> - </v>
      </c>
      <c r="I64" s="751">
        <v>7</v>
      </c>
      <c r="J64" s="748" t="str">
        <v>1 - 4</v>
      </c>
      <c r="K64" s="198" t="str">
        <v>1 - 2</v>
      </c>
      <c r="L64" s="733" t="str">
        <v/>
      </c>
      <c r="M64" s="734" t="str">
        <v>4 - 1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-11</v>
      </c>
      <c r="G65" s="738">
        <v>1</v>
      </c>
      <c r="H65" s="740" t="str">
        <f>Language!$E$197</f>
        <v xml:space="preserve"> - </v>
      </c>
      <c r="I65" s="752">
        <v>12</v>
      </c>
      <c r="J65" s="749" t="str">
        <v>0 - 5</v>
      </c>
      <c r="K65" s="735" t="str">
        <v>0 - 3</v>
      </c>
      <c r="L65" s="735" t="str">
        <v>1 - 4</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7</v>
      </c>
      <c r="G70" s="741">
        <f t="array" ref="G70:G73">CalcI!$F$22:$F$25</f>
        <v>10</v>
      </c>
      <c r="H70" s="753" t="str">
        <f>Language!$E$197</f>
        <v xml:space="preserve"> - </v>
      </c>
      <c r="I70" s="750">
        <f t="array" ref="I70:I73">CalcI!$G$22:$G$25</f>
        <v>3</v>
      </c>
      <c r="J70" s="747" t="str">
        <f t="array" ref="J70:M73">CalcI!$H$22:$K$25</f>
        <v/>
      </c>
      <c r="K70" s="355" t="str">
        <v>3 - 1</v>
      </c>
      <c r="L70" s="355" t="str">
        <v>4 - 2</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5</v>
      </c>
      <c r="H71" s="739" t="str">
        <f>Language!$E$197</f>
        <v xml:space="preserve"> - </v>
      </c>
      <c r="I71" s="751">
        <v>4</v>
      </c>
      <c r="J71" s="748" t="str">
        <v>1 - 3</v>
      </c>
      <c r="K71" s="733" t="str">
        <v/>
      </c>
      <c r="L71" s="198" t="str">
        <v>2 - 1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-1</v>
      </c>
      <c r="G72" s="737">
        <v>5</v>
      </c>
      <c r="H72" s="739" t="str">
        <f>Language!$E$197</f>
        <v xml:space="preserve"> - </v>
      </c>
      <c r="I72" s="751">
        <v>6</v>
      </c>
      <c r="J72" s="748" t="str">
        <v>2 - 4</v>
      </c>
      <c r="K72" s="198" t="str">
        <v>1 - 2</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-7</v>
      </c>
      <c r="G73" s="738">
        <v>0</v>
      </c>
      <c r="H73" s="740" t="str">
        <f>Language!$E$197</f>
        <v xml:space="preserve"> - </v>
      </c>
      <c r="I73" s="752">
        <v>7</v>
      </c>
      <c r="J73" s="749" t="str">
        <v>0 - 3</v>
      </c>
      <c r="K73" s="735" t="str">
        <v>0 - 2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10</v>
      </c>
      <c r="G78" s="741">
        <f t="array" ref="G78:G81">CalcJ!$F$22:$F$25</f>
        <v>11</v>
      </c>
      <c r="H78" s="753" t="str">
        <f>Language!$E$197</f>
        <v xml:space="preserve"> - </v>
      </c>
      <c r="I78" s="750">
        <f t="array" ref="I78:I81">CalcJ!$G$22:$G$25</f>
        <v>1</v>
      </c>
      <c r="J78" s="747" t="str">
        <f t="array" ref="J78:M81">CalcJ!$H$22:$K$25</f>
        <v/>
      </c>
      <c r="K78" s="355" t="str">
        <v>3 - 1</v>
      </c>
      <c r="L78" s="355" t="str">
        <v>4 - 0</v>
      </c>
      <c r="M78" s="742" t="str">
        <v>4 - 0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0</v>
      </c>
      <c r="G79" s="737">
        <v>3</v>
      </c>
      <c r="H79" s="739" t="str">
        <f>Language!$E$197</f>
        <v xml:space="preserve"> - </v>
      </c>
      <c r="I79" s="751">
        <v>3</v>
      </c>
      <c r="J79" s="748" t="str">
        <v>1 - 3</v>
      </c>
      <c r="K79" s="733" t="str">
        <v/>
      </c>
      <c r="L79" s="198" t="str">
        <v>1 - 0</v>
      </c>
      <c r="M79" s="734" t="str">
        <v>1 - 0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v>
      </c>
      <c r="D80" s="757" t="str">
        <v>Algeria</v>
      </c>
      <c r="E80" s="198">
        <v>1</v>
      </c>
      <c r="F80" s="198">
        <f t="shared" si="39"/>
        <v>-5</v>
      </c>
      <c r="G80" s="737">
        <v>1</v>
      </c>
      <c r="H80" s="739" t="str">
        <f>Language!$E$197</f>
        <v xml:space="preserve"> - </v>
      </c>
      <c r="I80" s="751">
        <v>6</v>
      </c>
      <c r="J80" s="748" t="str">
        <v>0 - 4</v>
      </c>
      <c r="K80" s="198" t="str">
        <v>0 - 1</v>
      </c>
      <c r="L80" s="733" t="str">
        <v/>
      </c>
      <c r="M80" s="734" t="str">
        <v>1 - 1</v>
      </c>
      <c r="O80" s="757" t="str">
        <v>Algeria</v>
      </c>
      <c r="P80" s="198">
        <v>1</v>
      </c>
      <c r="Q80" s="198">
        <v>0</v>
      </c>
      <c r="R80" s="737">
        <v>1</v>
      </c>
      <c r="S80" s="739" t="str">
        <f>Language!$E$197</f>
        <v xml:space="preserve"> - </v>
      </c>
      <c r="T80" s="751">
        <f t="shared" si="36"/>
        <v>1</v>
      </c>
      <c r="U80" s="748" t="str">
        <v/>
      </c>
      <c r="V80" s="198" t="str">
        <v/>
      </c>
      <c r="W80" s="733" t="str">
        <v/>
      </c>
      <c r="X80" s="734" t="str">
        <v>1 - 1</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v>
      </c>
      <c r="D81" s="758" t="str">
        <v>Jordan</v>
      </c>
      <c r="E81" s="735">
        <v>1</v>
      </c>
      <c r="F81" s="735">
        <f t="shared" si="39"/>
        <v>-5</v>
      </c>
      <c r="G81" s="738">
        <v>1</v>
      </c>
      <c r="H81" s="740" t="str">
        <f>Language!$E$197</f>
        <v xml:space="preserve"> - </v>
      </c>
      <c r="I81" s="752">
        <v>6</v>
      </c>
      <c r="J81" s="749" t="str">
        <v>0 - 4</v>
      </c>
      <c r="K81" s="735" t="str">
        <v>0 - 1</v>
      </c>
      <c r="L81" s="735" t="str">
        <v>1 - 1</v>
      </c>
      <c r="M81" s="736" t="str">
        <v/>
      </c>
      <c r="O81" s="758" t="str">
        <v>Jordan</v>
      </c>
      <c r="P81" s="735">
        <v>1</v>
      </c>
      <c r="Q81" s="735">
        <v>0</v>
      </c>
      <c r="R81" s="738">
        <v>1</v>
      </c>
      <c r="S81" s="740" t="str">
        <f>Language!$E$197</f>
        <v xml:space="preserve"> - </v>
      </c>
      <c r="T81" s="752">
        <f t="shared" si="36"/>
        <v>1</v>
      </c>
      <c r="U81" s="749" t="str">
        <v/>
      </c>
      <c r="V81" s="735" t="str">
        <v/>
      </c>
      <c r="W81" s="735" t="str">
        <v>1 - 1</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Uzbekis</v>
      </c>
      <c r="X85" s="745" t="str">
        <v>DR Cong</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11</v>
      </c>
      <c r="G86" s="741">
        <f t="array" ref="G86:G89">CalcK!$F$22:$F$25</f>
        <v>12</v>
      </c>
      <c r="H86" s="753" t="str">
        <f>Language!$E$197</f>
        <v xml:space="preserve"> - </v>
      </c>
      <c r="I86" s="750">
        <f t="array" ref="I86:I89">CalcK!$G$22:$G$25</f>
        <v>1</v>
      </c>
      <c r="J86" s="747" t="str">
        <f t="array" ref="J86:M89">CalcK!$H$22:$K$25</f>
        <v/>
      </c>
      <c r="K86" s="355" t="str">
        <v>3 - 1</v>
      </c>
      <c r="L86" s="355" t="str">
        <v>4 - 0</v>
      </c>
      <c r="M86" s="742" t="str">
        <v>5 - 0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4</v>
      </c>
      <c r="H87" s="739" t="str">
        <f>Language!$E$197</f>
        <v xml:space="preserve"> - </v>
      </c>
      <c r="I87" s="751">
        <v>3</v>
      </c>
      <c r="J87" s="748" t="str">
        <v>1 - 3</v>
      </c>
      <c r="K87" s="733" t="str">
        <v/>
      </c>
      <c r="L87" s="198" t="str">
        <v>1 - 0</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1</v>
      </c>
      <c r="F88" s="198">
        <f t="shared" si="43"/>
        <v>-5</v>
      </c>
      <c r="G88" s="737">
        <v>2</v>
      </c>
      <c r="H88" s="739" t="str">
        <f>Language!$E$197</f>
        <v xml:space="preserve"> - </v>
      </c>
      <c r="I88" s="751">
        <v>7</v>
      </c>
      <c r="J88" s="748" t="str">
        <v>0 - 4</v>
      </c>
      <c r="K88" s="198" t="str">
        <v>0 - 1</v>
      </c>
      <c r="L88" s="733" t="str">
        <v/>
      </c>
      <c r="M88" s="734" t="str">
        <v>2 - 2</v>
      </c>
      <c r="O88" s="757" t="str">
        <v>Uzbekistan</v>
      </c>
      <c r="P88" s="198">
        <v>1</v>
      </c>
      <c r="Q88" s="198">
        <v>0</v>
      </c>
      <c r="R88" s="737">
        <v>2</v>
      </c>
      <c r="S88" s="739" t="str">
        <f>Language!$E$197</f>
        <v xml:space="preserve"> - </v>
      </c>
      <c r="T88" s="751">
        <f t="shared" si="40"/>
        <v>2</v>
      </c>
      <c r="U88" s="748" t="str">
        <v/>
      </c>
      <c r="V88" s="198" t="str">
        <v/>
      </c>
      <c r="W88" s="733" t="str">
        <v/>
      </c>
      <c r="X88" s="734" t="str">
        <v>2 - 2</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1</v>
      </c>
      <c r="F89" s="735">
        <f t="shared" si="43"/>
        <v>-7</v>
      </c>
      <c r="G89" s="738">
        <v>2</v>
      </c>
      <c r="H89" s="740" t="str">
        <f>Language!$E$197</f>
        <v xml:space="preserve"> - </v>
      </c>
      <c r="I89" s="752">
        <v>9</v>
      </c>
      <c r="J89" s="749" t="str">
        <v>0 - 5</v>
      </c>
      <c r="K89" s="735" t="str">
        <v>0 - 2</v>
      </c>
      <c r="L89" s="735" t="str">
        <v>2 - 2</v>
      </c>
      <c r="M89" s="736" t="str">
        <v/>
      </c>
      <c r="O89" s="758" t="str">
        <v>DR Congo</v>
      </c>
      <c r="P89" s="735">
        <v>1</v>
      </c>
      <c r="Q89" s="735">
        <v>0</v>
      </c>
      <c r="R89" s="738">
        <v>2</v>
      </c>
      <c r="S89" s="740" t="str">
        <f>Language!$E$197</f>
        <v xml:space="preserve"> - </v>
      </c>
      <c r="T89" s="752">
        <f t="shared" si="40"/>
        <v>2</v>
      </c>
      <c r="U89" s="749" t="str">
        <v/>
      </c>
      <c r="V89" s="735" t="str">
        <v/>
      </c>
      <c r="W89" s="735" t="str">
        <v>2 - 2</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10</v>
      </c>
      <c r="G94" s="741">
        <f t="array" ref="G94:G97">CalcL!$F$22:$F$25</f>
        <v>11</v>
      </c>
      <c r="H94" s="753" t="str">
        <f>Language!$E$197</f>
        <v xml:space="preserve"> - </v>
      </c>
      <c r="I94" s="750">
        <f t="array" ref="I94:I97">CalcL!$G$22:$G$25</f>
        <v>1</v>
      </c>
      <c r="J94" s="747" t="str">
        <f t="array" ref="J94:M97">CalcL!$H$22:$K$25</f>
        <v/>
      </c>
      <c r="K94" s="355" t="str">
        <v>3 - 1</v>
      </c>
      <c r="L94" s="355" t="str">
        <v>4 - 0</v>
      </c>
      <c r="M94" s="742" t="str">
        <v>4 - 0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3</v>
      </c>
      <c r="G95" s="737">
        <v>6</v>
      </c>
      <c r="H95" s="739" t="str">
        <f>Language!$E$197</f>
        <v xml:space="preserve"> - </v>
      </c>
      <c r="I95" s="751">
        <v>3</v>
      </c>
      <c r="J95" s="748" t="str">
        <v>1 - 3</v>
      </c>
      <c r="K95" s="733" t="str">
        <v/>
      </c>
      <c r="L95" s="198" t="str">
        <v>2 - 0</v>
      </c>
      <c r="M95" s="734" t="str">
        <v>3 - 0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-5</v>
      </c>
      <c r="G96" s="737">
        <v>1</v>
      </c>
      <c r="H96" s="739" t="str">
        <f>Language!$E$197</f>
        <v xml:space="preserve"> - </v>
      </c>
      <c r="I96" s="751">
        <v>6</v>
      </c>
      <c r="J96" s="748" t="str">
        <v>0 - 4</v>
      </c>
      <c r="K96" s="198" t="str">
        <v>0 - 2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-8</v>
      </c>
      <c r="G97" s="738">
        <v>0</v>
      </c>
      <c r="H97" s="740" t="str">
        <f>Language!$E$197</f>
        <v xml:space="preserve"> - </v>
      </c>
      <c r="I97" s="752">
        <v>8</v>
      </c>
      <c r="J97" s="749" t="str">
        <v>0 - 4</v>
      </c>
      <c r="K97" s="735" t="str">
        <v>0 - 3</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0</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3</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2</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4</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2</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5</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27</v>
      </c>
      <c r="E91" s="197" t="str">
        <f>'World Cup'!$F$50</f>
        <v>Australia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4</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3</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55</v>
      </c>
      <c r="E96" s="197" t="str">
        <f>'World Cup'!$U$50</f>
        <v>Qatar</v>
      </c>
      <c r="F96" s="199">
        <f>IF(AND('World Cup'!$T$51&lt;&gt;"",'World Cup'!$U$51&lt;&gt;""),'World Cup'!$T$51+IF(AND('World Cup'!$T$53&lt;&gt;"",'World Cup'!$U$53&lt;&gt;"",'World Cup'!$T$51='World Cup'!$U$51),'World Cup'!$T$53,0),"")</f>
        <v>6</v>
      </c>
      <c r="G96" s="200">
        <f>IF(AND('World Cup'!$T$51&lt;&gt;"",'World Cup'!$U$51&lt;&gt;""),'World Cup'!$U$51+IF(AND('World Cup'!$T$53&lt;&gt;"",'World Cup'!$U$53&lt;&gt;"",'World Cup'!$T$51='World Cup'!$U$51),'World Cup'!$U$53,0),"")</f>
        <v>4</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4</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0</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38</v>
      </c>
      <c r="E104" s="197" t="str">
        <f>'World Cup'!$AS$50</f>
        <v>Sweden</v>
      </c>
      <c r="F104" s="199">
        <f>IF(AND('World Cup'!$AR$51&lt;&gt;"",'World Cup'!$AS$51&lt;&gt;""),'World Cup'!$AR$51+IF(AND('World Cup'!$AR$53&lt;&gt;"",'World Cup'!$AS$53&lt;&gt;"",'World Cup'!$AR$51='World Cup'!$AS$51),'World Cup'!$AR$53,0),"")</f>
        <v>4</v>
      </c>
      <c r="G104" s="200">
        <f>IF(AND('World Cup'!$AR$51&lt;&gt;"",'World Cup'!$AS$51&lt;&gt;""),'World Cup'!$AS$51+IF(AND('World Cup'!$AR$53&lt;&gt;"",'World Cup'!$AS$53&lt;&gt;"",'World Cup'!$AR$51='World Cup'!$AS$51),'World Cup'!$AS$53,0),"")</f>
        <v>5</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5</v>
      </c>
      <c r="G107" s="200">
        <f>IF(AND('World Cup'!$B$61&lt;&gt;"",'World Cup'!$C$61&lt;&gt;""),'World Cup'!$C$61+IF(AND('World Cup'!$B$63&lt;&gt;"",'World Cup'!$C$63&lt;&gt;"",'World Cup'!$B$61='World Cup'!$C$61),'World Cup'!$C$63,0),"")</f>
        <v>4</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38</v>
      </c>
      <c r="C114" s="197" t="str">
        <f>'World Cup'!$W$60</f>
        <v>Sweden</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6</v>
      </c>
      <c r="G118" s="200">
        <f>IF(AND('World Cup'!$O$71&lt;&gt;"",'World Cup'!$Q$71&lt;&gt;""),'World Cup'!$Q$71+IF(AND('World Cup'!$O$73&lt;&gt;"",'World Cup'!$Q$73&lt;&gt;"",'World Cup'!$O$71='World Cup'!$Q$71),'World Cup'!$Q$73,0),"")</f>
        <v>7</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6</v>
      </c>
      <c r="G119" s="200">
        <f>IF(AND('World Cup'!$U$71&lt;&gt;"",'World Cup'!$W$71&lt;&gt;""),'World Cup'!$W$71+IF(AND('World Cup'!$U$73&lt;&gt;"",'World Cup'!$W$73&lt;&gt;"",'World Cup'!$U$71='World Cup'!$W$71),'World Cup'!$W$73,0),"")</f>
        <v>4</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Cup'!$R$81+IF(AND('World Cup'!$R$83&lt;&gt;"",'World Cup'!$T$83&lt;&gt;"",'World Cup'!$R$81='World Cup'!$T$81),'World Cup'!$R$83,0),"")</f>
        <v>5</v>
      </c>
      <c r="G122" s="200">
        <f>IF(AND('World Cup'!$R$81&lt;&gt;"",'World Cup'!$T$81&lt;&gt;""),'World Cup'!$T$81+IF(AND('World Cup'!$R$83&lt;&gt;"",'World Cup'!$T$83&lt;&gt;"",'World Cup'!$R$81='World Cup'!$T$81),'World Cup'!$T$83,0),"")</f>
        <v>4</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10</v>
      </c>
      <c r="C124" s="197" t="str">
        <f>'World Cup'!$L$88</f>
        <v>Germany</v>
      </c>
      <c r="D124" s="198">
        <f>IF(E124="","",INDEX(Groups!$C$7:$C$65,MATCH(E124,Groups!$D$7:$D$65,0)))</f>
        <v>3</v>
      </c>
      <c r="E124" s="197" t="str">
        <f>'World Cup'!$N$88</f>
        <v>Argentina</v>
      </c>
      <c r="F124" s="199">
        <f>IF(AND('World Cup'!$L$89&lt;&gt;"",'World Cup'!$N$89&lt;&gt;""),'World Cup'!$L$89+IF(AND('World Cup'!$L$91&lt;&gt;"",'World Cup'!$N$91&lt;&gt;"",'World Cup'!$L$89='World Cup'!$N$89),'World Cup'!$L$91,0),"")</f>
        <v>4</v>
      </c>
      <c r="G124" s="200">
        <f>IF(AND('World Cup'!$L$89&lt;&gt;"",'World Cup'!$N$89&lt;&gt;""),'World Cup'!$N$89+IF(AND('World Cup'!$L$91&lt;&gt;"",'World Cup'!$N$91&lt;&gt;"",'World Cup'!$L$89='World Cup'!$N$89),'World Cup'!$N$91,0),"")</f>
        <v>5</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 thickBot="1">
      <c r="B143" s="856"/>
      <c r="C143" s="857"/>
      <c r="D143" s="857"/>
      <c r="E143" s="857"/>
      <c r="F143" s="857"/>
      <c r="G143" s="857"/>
      <c r="H143" s="858"/>
    </row>
    <row r="144" spans="2:345" ht="16"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0</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3</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2</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4</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2</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5</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4</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3</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27</v>
      </c>
      <c r="E91" s="197" t="str">
        <f>'World Cup'!$F$50</f>
        <v>Australia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27</v>
      </c>
      <c r="L91" s="197" t="str">
        <f t="shared" ref="L91:L105" si="1485">$E91</f>
        <v>Australia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27</v>
      </c>
      <c r="Y91" s="197" t="str">
        <f t="shared" ref="Y91:Y105" si="1490">$E91</f>
        <v>Australia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27</v>
      </c>
      <c r="AL91" s="197" t="str">
        <f t="shared" ref="AL91:AL105" si="1495">$E91</f>
        <v>Australia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27</v>
      </c>
      <c r="AY91" s="197" t="str">
        <f t="shared" ref="AY91:AY105" si="1500">$E91</f>
        <v>Australia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27</v>
      </c>
      <c r="BL91" s="197" t="str">
        <f t="shared" ref="BL91:BL105" si="1505">$E91</f>
        <v>Australia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27</v>
      </c>
      <c r="BY91" s="197" t="str">
        <f t="shared" ref="BY91:BY105" si="1510">$E91</f>
        <v>Australia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27</v>
      </c>
      <c r="CL91" s="197" t="str">
        <f t="shared" ref="CL91:CL105" si="1515">$E91</f>
        <v>Australia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27</v>
      </c>
      <c r="CY91" s="197" t="str">
        <f t="shared" ref="CY91:CY105" si="1520">$E91</f>
        <v>Australia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27</v>
      </c>
      <c r="DL91" s="197" t="str">
        <f t="shared" ref="DL91:DL105" si="1525">$E91</f>
        <v>Australia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27</v>
      </c>
      <c r="DY91" s="197" t="str">
        <f t="shared" ref="DY91:DY105" si="1530">$E91</f>
        <v>Australia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27</v>
      </c>
      <c r="EL91" s="197" t="str">
        <f t="shared" ref="EL91:EL105" si="1535">$E91</f>
        <v>Australia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27</v>
      </c>
      <c r="EY91" s="197" t="str">
        <f t="shared" ref="EY91:EY105" si="1540">$E91</f>
        <v>Australia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27</v>
      </c>
      <c r="FL91" s="197" t="str">
        <f t="shared" ref="FL91:FL105" si="1545">$E91</f>
        <v>Australia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27</v>
      </c>
      <c r="FY91" s="197" t="str">
        <f t="shared" ref="FY91:FY105" si="1550">$E91</f>
        <v>Australia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27</v>
      </c>
      <c r="GL91" s="197" t="str">
        <f t="shared" ref="GL91:GL105" si="1555">$E91</f>
        <v>Australia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27</v>
      </c>
      <c r="GY91" s="197" t="str">
        <f t="shared" ref="GY91:GY105" si="1560">$E91</f>
        <v>Australia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27</v>
      </c>
      <c r="HL91" s="197" t="str">
        <f t="shared" ref="HL91:HL105" si="1565">$E91</f>
        <v>Australia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27</v>
      </c>
      <c r="HY91" s="197" t="str">
        <f t="shared" ref="HY91:HY105" si="1570">$E91</f>
        <v>Australia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27</v>
      </c>
      <c r="IL91" s="197" t="str">
        <f t="shared" ref="IL91:IL105" si="1575">$E91</f>
        <v>Australia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27</v>
      </c>
      <c r="IY91" s="197" t="str">
        <f t="shared" ref="IY91:IY105" si="1580">$E91</f>
        <v>Australia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27</v>
      </c>
      <c r="JL91" s="197" t="str">
        <f t="shared" ref="JL91:JL105" si="1585">$E91</f>
        <v>Australia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27</v>
      </c>
      <c r="JY91" s="197" t="str">
        <f t="shared" ref="JY91:JY105" si="1590">$E91</f>
        <v>Australia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27</v>
      </c>
      <c r="KL91" s="197" t="str">
        <f t="shared" ref="KL91:KL105" si="1595">$E91</f>
        <v>Australia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27</v>
      </c>
      <c r="KY91" s="197" t="str">
        <f t="shared" ref="KY91:KY105" si="1600">$E91</f>
        <v>Australia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27</v>
      </c>
      <c r="LL91" s="197" t="str">
        <f t="shared" ref="LL91:LL105" si="1605">$E91</f>
        <v>Australia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27</v>
      </c>
      <c r="LY91" s="197" t="str">
        <f t="shared" ref="LY91:LY105" si="1610">$E91</f>
        <v>Australia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3</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0</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55</v>
      </c>
      <c r="E96" s="197" t="str">
        <f>'World Cup'!$U$50</f>
        <v>Qatar</v>
      </c>
      <c r="F96" s="199">
        <f>IF(AND('World Cup'!$T$51&lt;&gt;"",'World Cup'!$U$51&lt;&gt;""),'World Cup'!$T$51,"")</f>
        <v>2</v>
      </c>
      <c r="G96" s="200">
        <f>IF(AND('World Cup'!$T$51&lt;&gt;"",'World Cup'!$U$51&lt;&gt;""),'World Cup'!$U$51,"")</f>
        <v>2</v>
      </c>
      <c r="I96" s="196">
        <f t="shared" si="1482"/>
        <v>16</v>
      </c>
      <c r="J96" s="197" t="str">
        <f t="shared" si="1483"/>
        <v>USA</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3</v>
      </c>
      <c r="G97" s="200">
        <f>IF(AND('World Cup'!$W$51&lt;&gt;"",'World Cup'!$X$51&lt;&gt;""),'World Cup'!$X$51,"")</f>
        <v>1</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2</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f>
        <v>2</v>
      </c>
      <c r="G100" s="200">
        <f>IF(AND('World Cup'!$AF$51&lt;&gt;"",'World Cup'!$AG$51&lt;&gt;""),'World Cup'!$AG$51,"")</f>
        <v>0</v>
      </c>
      <c r="I100" s="196">
        <f t="shared" si="1482"/>
        <v>15</v>
      </c>
      <c r="J100" s="197" t="str">
        <f t="shared" si="1483"/>
        <v>Mexico</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4</v>
      </c>
      <c r="G101" s="200">
        <f>IF(AND('World Cup'!$AI$51&lt;&gt;"",'World Cup'!$AJ$51&lt;&gt;""),'World Cup'!$AJ$51,"")</f>
        <v>1</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0</v>
      </c>
      <c r="G103" s="200">
        <f>IF(AND('World Cup'!$AO$51&lt;&gt;"",'World Cup'!$AP$51&lt;&gt;""),'World Cup'!$AP$51,"")</f>
        <v>2</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38</v>
      </c>
      <c r="E104" s="197" t="str">
        <f>'World Cup'!$AS$50</f>
        <v>Sweden</v>
      </c>
      <c r="F104" s="199">
        <f>IF(AND('World Cup'!$AR$51&lt;&gt;"",'World Cup'!$AS$51&lt;&gt;""),'World Cup'!$AR$51,"")</f>
        <v>1</v>
      </c>
      <c r="G104" s="200">
        <f>IF(AND('World Cup'!$AR$51&lt;&gt;"",'World Cup'!$AS$51&lt;&gt;""),'World Cup'!$AS$51,"")</f>
        <v>1</v>
      </c>
      <c r="I104" s="196">
        <f t="shared" si="1482"/>
        <v>19</v>
      </c>
      <c r="J104" s="197" t="str">
        <f t="shared" si="1483"/>
        <v>Switzerland</v>
      </c>
      <c r="K104" s="198">
        <f t="shared" si="1484"/>
        <v>38</v>
      </c>
      <c r="L104" s="197" t="str">
        <f t="shared" si="1485"/>
        <v>Sweden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38</v>
      </c>
      <c r="Y104" s="197" t="str">
        <f t="shared" si="1490"/>
        <v>Sweden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38</v>
      </c>
      <c r="AL104" s="197" t="str">
        <f t="shared" si="1495"/>
        <v>Sweden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38</v>
      </c>
      <c r="AY104" s="197" t="str">
        <f t="shared" si="1500"/>
        <v>Sweden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38</v>
      </c>
      <c r="BL104" s="197" t="str">
        <f t="shared" si="1505"/>
        <v>Sweden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38</v>
      </c>
      <c r="BY104" s="197" t="str">
        <f t="shared" si="1510"/>
        <v>Sweden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38</v>
      </c>
      <c r="CL104" s="197" t="str">
        <f t="shared" si="1515"/>
        <v>Sweden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38</v>
      </c>
      <c r="CY104" s="197" t="str">
        <f t="shared" si="1520"/>
        <v>Sweden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38</v>
      </c>
      <c r="DL104" s="197" t="str">
        <f t="shared" si="1525"/>
        <v>Sweden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38</v>
      </c>
      <c r="DY104" s="197" t="str">
        <f t="shared" si="1530"/>
        <v>Sweden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38</v>
      </c>
      <c r="EL104" s="197" t="str">
        <f t="shared" si="1535"/>
        <v>Sweden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38</v>
      </c>
      <c r="EY104" s="197" t="str">
        <f t="shared" si="1540"/>
        <v>Sweden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38</v>
      </c>
      <c r="FL104" s="197" t="str">
        <f t="shared" si="1545"/>
        <v>Sweden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38</v>
      </c>
      <c r="FY104" s="197" t="str">
        <f t="shared" si="1550"/>
        <v>Sweden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38</v>
      </c>
      <c r="GL104" s="197" t="str">
        <f t="shared" si="1555"/>
        <v>Sweden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38</v>
      </c>
      <c r="GY104" s="197" t="str">
        <f t="shared" si="1560"/>
        <v>Sweden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38</v>
      </c>
      <c r="HL104" s="197" t="str">
        <f t="shared" si="1565"/>
        <v>Sweden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38</v>
      </c>
      <c r="HY104" s="197" t="str">
        <f t="shared" si="1570"/>
        <v>Sweden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38</v>
      </c>
      <c r="IL104" s="197" t="str">
        <f t="shared" si="1575"/>
        <v>Sweden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38</v>
      </c>
      <c r="IY104" s="197" t="str">
        <f t="shared" si="1580"/>
        <v>Sweden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38</v>
      </c>
      <c r="JL104" s="197" t="str">
        <f t="shared" si="1585"/>
        <v>Sweden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38</v>
      </c>
      <c r="JY104" s="197" t="str">
        <f t="shared" si="1590"/>
        <v>Sweden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38</v>
      </c>
      <c r="KL104" s="197" t="str">
        <f t="shared" si="1595"/>
        <v>Sweden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38</v>
      </c>
      <c r="KY104" s="197" t="str">
        <f t="shared" si="1600"/>
        <v>Sweden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38</v>
      </c>
      <c r="LL104" s="197" t="str">
        <f t="shared" si="1605"/>
        <v>Sweden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38</v>
      </c>
      <c r="LY104" s="197" t="str">
        <f t="shared" si="1610"/>
        <v>Sweden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3</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0</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0</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38</v>
      </c>
      <c r="C114" s="197" t="str">
        <f>'World Cup'!$W$60</f>
        <v>Sweden</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f>
        <v>1</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10</v>
      </c>
      <c r="C124" s="197" t="str">
        <f>'World Cup'!$L$88</f>
        <v>Germany</v>
      </c>
      <c r="D124" s="198">
        <f>IF(E124="","",INDEX(Groups!$C$7:$C$65,MATCH(E124,Groups!$D$7:$D$65,0)))</f>
        <v>3</v>
      </c>
      <c r="E124" s="197" t="str">
        <f>'World Cup'!$N$88</f>
        <v>Argentina</v>
      </c>
      <c r="F124" s="199">
        <f>IF(AND('World Cup'!$L$89&lt;&gt;"",'World Cup'!$N$89&lt;&gt;""),'World Cup'!$L$89+IF(AND('World Cup'!$L$91&lt;&gt;"",'World Cup'!$N$91&lt;&gt;"",'World Cup'!$L$89='World Cup'!$N$89),'World Cup'!$L$91,0),"")</f>
        <v>4</v>
      </c>
      <c r="G124" s="200">
        <f>IF(AND('World Cup'!$L$89&lt;&gt;"",'World Cup'!$N$89&lt;&gt;""),'World Cup'!$N$89+IF(AND('World Cup'!$L$91&lt;&gt;"",'World Cup'!$N$91&lt;&gt;"",'World Cup'!$L$89='World Cup'!$N$89),'World Cup'!$N$91,0),"")</f>
        <v>5</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 thickBot="1">
      <c r="B126" s="201">
        <f>IF(C126="","",INDEX(Groups!$C$7:$C$65,MATCH(C126,Groups!$D$7:$D$65,0)))</f>
        <v>2</v>
      </c>
      <c r="C126" s="202" t="str">
        <f>'World Cup'!$L$98</f>
        <v>Spain</v>
      </c>
      <c r="D126" s="203">
        <f>IF(E126="","",INDEX(Groups!$C$7:$C$65,MATCH(E126,Groups!$D$7:$D$65,0)))</f>
        <v>4</v>
      </c>
      <c r="E126" s="204" t="str">
        <f>'World Cup'!$N$98</f>
        <v>England</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892" t="str">
        <f>Language!$E$223</f>
        <v>Settings</v>
      </c>
      <c r="C1" s="892"/>
      <c r="D1" s="892"/>
      <c r="E1" s="892"/>
      <c r="F1" s="892"/>
    </row>
    <row r="2" spans="2:15"/>
    <row r="3" spans="2:15" ht="16"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5"/>
  <cols>
    <col min="1" max="1" width="8" customWidth="1"/>
    <col min="2" max="2" width="19.26953125" hidden="1" customWidth="1"/>
    <col min="3" max="3" width="11.453125" hidden="1" customWidth="1"/>
    <col min="4" max="4" width="7" customWidth="1"/>
    <col min="5" max="5" width="22.7265625" hidden="1" customWidth="1"/>
    <col min="6" max="12" width="22.7265625" customWidth="1"/>
    <col min="13" max="13" width="3.81640625" customWidth="1"/>
    <col min="14" max="14" width="17.7265625" customWidth="1"/>
    <col min="15" max="15" width="9.1796875" customWidth="1"/>
    <col min="16" max="16384" width="11.453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5" thickTop="1" thickBot="1">
      <c r="E101" s="21"/>
      <c r="F101" s="40"/>
      <c r="G101" s="40"/>
      <c r="H101" s="40"/>
      <c r="I101" s="40"/>
      <c r="J101" s="40"/>
      <c r="K101" s="550"/>
      <c r="L101" s="40"/>
    </row>
    <row r="102" spans="4:15" ht="29.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5" thickTop="1" thickBot="1">
      <c r="D119" s="22"/>
      <c r="E119" s="21"/>
      <c r="F119" s="160"/>
      <c r="G119" s="160"/>
      <c r="H119" s="160"/>
      <c r="I119" s="160"/>
      <c r="J119" s="160"/>
      <c r="K119" s="556"/>
      <c r="L119" s="160"/>
    </row>
    <row r="120" spans="4:15" ht="29"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9">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9">
      <c r="E127" s="21" t="str">
        <f t="shared" si="4"/>
        <v>Predictions Ranking</v>
      </c>
      <c r="F127" s="384" t="s">
        <v>639</v>
      </c>
      <c r="G127" s="385" t="s">
        <v>641</v>
      </c>
      <c r="H127" s="386" t="s">
        <v>642</v>
      </c>
      <c r="I127" s="387" t="s">
        <v>643</v>
      </c>
      <c r="J127" s="386" t="s">
        <v>640</v>
      </c>
      <c r="K127" s="558" t="s">
        <v>780</v>
      </c>
      <c r="L127" s="388"/>
    </row>
    <row r="128" spans="4:15" ht="43.5">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5" thickTop="1" thickBot="1">
      <c r="E202" s="21"/>
      <c r="K202" s="550"/>
    </row>
    <row r="203" spans="5:12" ht="29"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5">
      <c r="E240" s="21" t="str">
        <f t="shared" si="6"/>
        <v>Minimum number for a large goal difference:</v>
      </c>
      <c r="F240" s="130" t="s">
        <v>695</v>
      </c>
      <c r="G240" s="131" t="s">
        <v>694</v>
      </c>
      <c r="H240" s="132" t="s">
        <v>693</v>
      </c>
      <c r="I240" s="133" t="s">
        <v>692</v>
      </c>
      <c r="J240" s="132" t="s">
        <v>691</v>
      </c>
      <c r="K240" s="558" t="s">
        <v>833</v>
      </c>
      <c r="L240" s="102"/>
    </row>
    <row r="241" spans="5:12" ht="391.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5" thickTop="1" thickBot="1">
      <c r="K248" s="40"/>
    </row>
    <row r="249" spans="5:12" ht="29"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9">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5" zeroHeight="1"/>
  <cols>
    <col min="1" max="1" width="18" customWidth="1"/>
    <col min="2" max="2" width="9.7265625" hidden="1" customWidth="1"/>
    <col min="3" max="3" width="11.453125" customWidth="1"/>
    <col min="4" max="4" width="13.1796875" customWidth="1"/>
    <col min="5" max="5" width="5.1796875" hidden="1" customWidth="1"/>
    <col min="6" max="6" width="11.453125" customWidth="1"/>
    <col min="7" max="7" width="20.453125" customWidth="1"/>
    <col min="8" max="8" width="15.54296875" customWidth="1"/>
    <col min="9" max="9" width="17" customWidth="1"/>
    <col min="10" max="10" width="14" hidden="1" customWidth="1"/>
    <col min="11" max="11" width="25.81640625" hidden="1" customWidth="1"/>
    <col min="12" max="12" width="6.1796875" hidden="1" customWidth="1"/>
    <col min="13" max="13" width="22.7265625" hidden="1" customWidth="1"/>
    <col min="14" max="14" width="16.81640625" hidden="1" customWidth="1"/>
    <col min="15" max="16384" width="11.453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5" zeroHeight="1"/>
  <cols>
    <col min="1" max="1" width="5.1796875" customWidth="1"/>
    <col min="2" max="2" width="8" customWidth="1"/>
    <col min="3" max="7" width="11.453125" customWidth="1"/>
    <col min="8" max="8" width="16.1796875" customWidth="1"/>
    <col min="9" max="9" width="15.1796875" customWidth="1"/>
    <col min="10" max="10" width="6" customWidth="1"/>
    <col min="11" max="19" width="11.453125" customWidth="1"/>
    <col min="20" max="20" width="6.54296875" customWidth="1"/>
    <col min="21" max="21" width="5.1796875" customWidth="1"/>
    <col min="22" max="16384" width="11.453125" hidden="1"/>
  </cols>
  <sheetData>
    <row r="1" spans="2:20" ht="15"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22" customWidth="1"/>
    <col min="4" max="4" width="8.81640625" style="22" customWidth="1"/>
    <col min="5" max="5" width="27.26953125" customWidth="1"/>
    <col min="6" max="6" width="26.7265625" customWidth="1"/>
    <col min="7" max="7" width="8.26953125" customWidth="1"/>
    <col min="8" max="8" width="21.54296875" customWidth="1"/>
    <col min="9" max="9" width="18" customWidth="1"/>
    <col min="10" max="10" width="19" customWidth="1"/>
    <col min="11" max="11" width="18.1796875" customWidth="1"/>
    <col min="12" max="12" width="10.26953125" customWidth="1"/>
    <col min="13" max="13" width="13.54296875" style="22" customWidth="1"/>
    <col min="14" max="14" width="23" style="22" customWidth="1"/>
    <col min="15" max="16" width="4.7265625" style="22" customWidth="1"/>
    <col min="17" max="24" width="4.7265625" style="22" hidden="1" customWidth="1"/>
    <col min="25" max="25" width="5.1796875" hidden="1" customWidth="1"/>
    <col min="26" max="16384" width="11.453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Sweden</v>
      </c>
      <c r="O70" s="536" t="str">
        <f>IFERROR(VLOOKUP(ThirdPlaced!$I$30,AssignThird!$C$8:$K$502,3,0),"")</f>
        <v>F</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Australia</v>
      </c>
      <c r="O74" s="536" t="str">
        <f>IFERROR(VLOOKUP(ThirdPlaced!$I$30,AssignThird!$C$8:$K$502,7,0),"")</f>
        <v>D</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Australia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Saudi Arabia</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Sweden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Sweden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Australia</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7265625" customWidth="1"/>
    <col min="2" max="2" width="11.453125" customWidth="1"/>
    <col min="3" max="3" width="20" customWidth="1"/>
    <col min="4" max="12" width="11.453125" customWidth="1"/>
    <col min="13" max="13" width="5" customWidth="1"/>
    <col min="14" max="16384" width="11.453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5">
      <c r="C6" s="954"/>
      <c r="D6" s="378" t="s">
        <v>24</v>
      </c>
      <c r="E6" s="379" t="s">
        <v>20</v>
      </c>
      <c r="F6" s="379" t="s">
        <v>25</v>
      </c>
      <c r="G6" s="379" t="s">
        <v>22</v>
      </c>
      <c r="H6" s="379" t="s">
        <v>272</v>
      </c>
      <c r="I6" s="379" t="s">
        <v>32</v>
      </c>
      <c r="J6" s="379" t="s">
        <v>33</v>
      </c>
      <c r="K6" s="380" t="s">
        <v>34</v>
      </c>
    </row>
    <row r="7" spans="2:11" ht="47"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5">
      <c r="C8" s="391" t="s">
        <v>1621</v>
      </c>
      <c r="D8" s="393" t="s">
        <v>22</v>
      </c>
      <c r="E8" s="394" t="s">
        <v>841</v>
      </c>
      <c r="F8" s="394" t="s">
        <v>32</v>
      </c>
      <c r="G8" s="394" t="s">
        <v>23</v>
      </c>
      <c r="H8" s="395" t="s">
        <v>31</v>
      </c>
      <c r="I8" s="395" t="s">
        <v>272</v>
      </c>
      <c r="J8" s="395" t="s">
        <v>34</v>
      </c>
      <c r="K8" s="396" t="s">
        <v>33</v>
      </c>
    </row>
    <row r="9" spans="2:11" ht="15.5">
      <c r="C9" s="391" t="s">
        <v>1620</v>
      </c>
      <c r="D9" s="393" t="s">
        <v>31</v>
      </c>
      <c r="E9" s="394" t="s">
        <v>272</v>
      </c>
      <c r="F9" s="394" t="s">
        <v>32</v>
      </c>
      <c r="G9" s="394" t="s">
        <v>25</v>
      </c>
      <c r="H9" s="397" t="s">
        <v>841</v>
      </c>
      <c r="I9" s="397" t="s">
        <v>23</v>
      </c>
      <c r="J9" s="397" t="s">
        <v>34</v>
      </c>
      <c r="K9" s="398" t="s">
        <v>33</v>
      </c>
    </row>
    <row r="10" spans="2:11" ht="15.5">
      <c r="C10" s="391" t="s">
        <v>1619</v>
      </c>
      <c r="D10" s="393" t="s">
        <v>22</v>
      </c>
      <c r="E10" s="394" t="s">
        <v>841</v>
      </c>
      <c r="F10" s="394" t="s">
        <v>32</v>
      </c>
      <c r="G10" s="394" t="s">
        <v>25</v>
      </c>
      <c r="H10" s="397" t="s">
        <v>31</v>
      </c>
      <c r="I10" s="397" t="s">
        <v>272</v>
      </c>
      <c r="J10" s="397" t="s">
        <v>34</v>
      </c>
      <c r="K10" s="398" t="s">
        <v>33</v>
      </c>
    </row>
    <row r="11" spans="2:11" ht="15.5">
      <c r="C11" s="391" t="s">
        <v>1618</v>
      </c>
      <c r="D11" s="393" t="s">
        <v>22</v>
      </c>
      <c r="E11" s="394" t="s">
        <v>841</v>
      </c>
      <c r="F11" s="394" t="s">
        <v>32</v>
      </c>
      <c r="G11" s="394" t="s">
        <v>25</v>
      </c>
      <c r="H11" s="397" t="s">
        <v>31</v>
      </c>
      <c r="I11" s="397" t="s">
        <v>23</v>
      </c>
      <c r="J11" s="397" t="s">
        <v>34</v>
      </c>
      <c r="K11" s="398" t="s">
        <v>33</v>
      </c>
    </row>
    <row r="12" spans="2:11" ht="15.5">
      <c r="C12" s="391" t="s">
        <v>1617</v>
      </c>
      <c r="D12" s="393" t="s">
        <v>22</v>
      </c>
      <c r="E12" s="394" t="s">
        <v>272</v>
      </c>
      <c r="F12" s="394" t="s">
        <v>32</v>
      </c>
      <c r="G12" s="394" t="s">
        <v>25</v>
      </c>
      <c r="H12" s="397" t="s">
        <v>841</v>
      </c>
      <c r="I12" s="397" t="s">
        <v>23</v>
      </c>
      <c r="J12" s="397" t="s">
        <v>34</v>
      </c>
      <c r="K12" s="398" t="s">
        <v>33</v>
      </c>
    </row>
    <row r="13" spans="2:11" ht="15.5">
      <c r="C13" s="391" t="s">
        <v>1616</v>
      </c>
      <c r="D13" s="393" t="s">
        <v>22</v>
      </c>
      <c r="E13" s="394" t="s">
        <v>272</v>
      </c>
      <c r="F13" s="394" t="s">
        <v>841</v>
      </c>
      <c r="G13" s="394" t="s">
        <v>25</v>
      </c>
      <c r="H13" s="397" t="s">
        <v>31</v>
      </c>
      <c r="I13" s="397" t="s">
        <v>23</v>
      </c>
      <c r="J13" s="397" t="s">
        <v>34</v>
      </c>
      <c r="K13" s="398" t="s">
        <v>33</v>
      </c>
    </row>
    <row r="14" spans="2:11" ht="15.5">
      <c r="C14" s="391" t="s">
        <v>1615</v>
      </c>
      <c r="D14" s="393" t="s">
        <v>22</v>
      </c>
      <c r="E14" s="394" t="s">
        <v>272</v>
      </c>
      <c r="F14" s="394" t="s">
        <v>32</v>
      </c>
      <c r="G14" s="394" t="s">
        <v>25</v>
      </c>
      <c r="H14" s="397" t="s">
        <v>31</v>
      </c>
      <c r="I14" s="397" t="s">
        <v>23</v>
      </c>
      <c r="J14" s="397" t="s">
        <v>34</v>
      </c>
      <c r="K14" s="398" t="s">
        <v>33</v>
      </c>
    </row>
    <row r="15" spans="2:11" ht="15.5">
      <c r="C15" s="391" t="s">
        <v>1614</v>
      </c>
      <c r="D15" s="393" t="s">
        <v>22</v>
      </c>
      <c r="E15" s="394" t="s">
        <v>272</v>
      </c>
      <c r="F15" s="394" t="s">
        <v>841</v>
      </c>
      <c r="G15" s="394" t="s">
        <v>25</v>
      </c>
      <c r="H15" s="397" t="s">
        <v>31</v>
      </c>
      <c r="I15" s="397" t="s">
        <v>23</v>
      </c>
      <c r="J15" s="397" t="s">
        <v>34</v>
      </c>
      <c r="K15" s="398" t="s">
        <v>32</v>
      </c>
    </row>
    <row r="16" spans="2:11" ht="15.5">
      <c r="C16" s="391" t="s">
        <v>1613</v>
      </c>
      <c r="D16" s="393" t="s">
        <v>22</v>
      </c>
      <c r="E16" s="394" t="s">
        <v>272</v>
      </c>
      <c r="F16" s="394" t="s">
        <v>841</v>
      </c>
      <c r="G16" s="394" t="s">
        <v>25</v>
      </c>
      <c r="H16" s="397" t="s">
        <v>31</v>
      </c>
      <c r="I16" s="397" t="s">
        <v>23</v>
      </c>
      <c r="J16" s="397" t="s">
        <v>32</v>
      </c>
      <c r="K16" s="398" t="s">
        <v>33</v>
      </c>
    </row>
    <row r="17" spans="3:11" ht="15.5">
      <c r="C17" s="391" t="s">
        <v>1612</v>
      </c>
      <c r="D17" s="393" t="s">
        <v>31</v>
      </c>
      <c r="E17" s="394" t="s">
        <v>272</v>
      </c>
      <c r="F17" s="394" t="s">
        <v>32</v>
      </c>
      <c r="G17" s="394" t="s">
        <v>21</v>
      </c>
      <c r="H17" s="397" t="s">
        <v>841</v>
      </c>
      <c r="I17" s="397" t="s">
        <v>23</v>
      </c>
      <c r="J17" s="397" t="s">
        <v>34</v>
      </c>
      <c r="K17" s="398" t="s">
        <v>33</v>
      </c>
    </row>
    <row r="18" spans="3:11" ht="15.5">
      <c r="C18" s="391" t="s">
        <v>1611</v>
      </c>
      <c r="D18" s="393" t="s">
        <v>22</v>
      </c>
      <c r="E18" s="394" t="s">
        <v>841</v>
      </c>
      <c r="F18" s="394" t="s">
        <v>32</v>
      </c>
      <c r="G18" s="394" t="s">
        <v>21</v>
      </c>
      <c r="H18" s="397" t="s">
        <v>31</v>
      </c>
      <c r="I18" s="397" t="s">
        <v>272</v>
      </c>
      <c r="J18" s="397" t="s">
        <v>34</v>
      </c>
      <c r="K18" s="398" t="s">
        <v>33</v>
      </c>
    </row>
    <row r="19" spans="3:11" ht="15.5">
      <c r="C19" s="391" t="s">
        <v>1610</v>
      </c>
      <c r="D19" s="393" t="s">
        <v>22</v>
      </c>
      <c r="E19" s="394" t="s">
        <v>841</v>
      </c>
      <c r="F19" s="394" t="s">
        <v>32</v>
      </c>
      <c r="G19" s="394" t="s">
        <v>21</v>
      </c>
      <c r="H19" s="397" t="s">
        <v>31</v>
      </c>
      <c r="I19" s="397" t="s">
        <v>23</v>
      </c>
      <c r="J19" s="397" t="s">
        <v>34</v>
      </c>
      <c r="K19" s="398" t="s">
        <v>33</v>
      </c>
    </row>
    <row r="20" spans="3:11" ht="15.5">
      <c r="C20" s="391" t="s">
        <v>1609</v>
      </c>
      <c r="D20" s="393" t="s">
        <v>22</v>
      </c>
      <c r="E20" s="394" t="s">
        <v>272</v>
      </c>
      <c r="F20" s="394" t="s">
        <v>32</v>
      </c>
      <c r="G20" s="394" t="s">
        <v>21</v>
      </c>
      <c r="H20" s="397" t="s">
        <v>841</v>
      </c>
      <c r="I20" s="397" t="s">
        <v>23</v>
      </c>
      <c r="J20" s="397" t="s">
        <v>34</v>
      </c>
      <c r="K20" s="398" t="s">
        <v>33</v>
      </c>
    </row>
    <row r="21" spans="3:11" ht="15.5">
      <c r="C21" s="391" t="s">
        <v>1608</v>
      </c>
      <c r="D21" s="393" t="s">
        <v>22</v>
      </c>
      <c r="E21" s="394" t="s">
        <v>272</v>
      </c>
      <c r="F21" s="394" t="s">
        <v>841</v>
      </c>
      <c r="G21" s="394" t="s">
        <v>21</v>
      </c>
      <c r="H21" s="397" t="s">
        <v>31</v>
      </c>
      <c r="I21" s="397" t="s">
        <v>23</v>
      </c>
      <c r="J21" s="397" t="s">
        <v>34</v>
      </c>
      <c r="K21" s="398" t="s">
        <v>33</v>
      </c>
    </row>
    <row r="22" spans="3:11" ht="15.5">
      <c r="C22" s="391" t="s">
        <v>1607</v>
      </c>
      <c r="D22" s="393" t="s">
        <v>22</v>
      </c>
      <c r="E22" s="394" t="s">
        <v>272</v>
      </c>
      <c r="F22" s="394" t="s">
        <v>32</v>
      </c>
      <c r="G22" s="394" t="s">
        <v>21</v>
      </c>
      <c r="H22" s="397" t="s">
        <v>31</v>
      </c>
      <c r="I22" s="397" t="s">
        <v>23</v>
      </c>
      <c r="J22" s="397" t="s">
        <v>34</v>
      </c>
      <c r="K22" s="398" t="s">
        <v>33</v>
      </c>
    </row>
    <row r="23" spans="3:11" ht="15.5">
      <c r="C23" s="391" t="s">
        <v>1606</v>
      </c>
      <c r="D23" s="393" t="s">
        <v>22</v>
      </c>
      <c r="E23" s="394" t="s">
        <v>272</v>
      </c>
      <c r="F23" s="394" t="s">
        <v>841</v>
      </c>
      <c r="G23" s="394" t="s">
        <v>21</v>
      </c>
      <c r="H23" s="397" t="s">
        <v>31</v>
      </c>
      <c r="I23" s="397" t="s">
        <v>23</v>
      </c>
      <c r="J23" s="397" t="s">
        <v>34</v>
      </c>
      <c r="K23" s="398" t="s">
        <v>32</v>
      </c>
    </row>
    <row r="24" spans="3:11" ht="15.5">
      <c r="C24" s="391" t="s">
        <v>1605</v>
      </c>
      <c r="D24" s="393" t="s">
        <v>22</v>
      </c>
      <c r="E24" s="394" t="s">
        <v>272</v>
      </c>
      <c r="F24" s="394" t="s">
        <v>841</v>
      </c>
      <c r="G24" s="394" t="s">
        <v>21</v>
      </c>
      <c r="H24" s="397" t="s">
        <v>31</v>
      </c>
      <c r="I24" s="397" t="s">
        <v>23</v>
      </c>
      <c r="J24" s="397" t="s">
        <v>32</v>
      </c>
      <c r="K24" s="398" t="s">
        <v>33</v>
      </c>
    </row>
    <row r="25" spans="3:11" ht="15.5">
      <c r="C25" s="391" t="s">
        <v>1604</v>
      </c>
      <c r="D25" s="393" t="s">
        <v>31</v>
      </c>
      <c r="E25" s="394" t="s">
        <v>272</v>
      </c>
      <c r="F25" s="394" t="s">
        <v>32</v>
      </c>
      <c r="G25" s="394" t="s">
        <v>21</v>
      </c>
      <c r="H25" s="397" t="s">
        <v>841</v>
      </c>
      <c r="I25" s="397" t="s">
        <v>25</v>
      </c>
      <c r="J25" s="397" t="s">
        <v>34</v>
      </c>
      <c r="K25" s="398" t="s">
        <v>33</v>
      </c>
    </row>
    <row r="26" spans="3:11" ht="15.5">
      <c r="C26" s="391" t="s">
        <v>1603</v>
      </c>
      <c r="D26" s="393" t="s">
        <v>21</v>
      </c>
      <c r="E26" s="394" t="s">
        <v>841</v>
      </c>
      <c r="F26" s="394" t="s">
        <v>32</v>
      </c>
      <c r="G26" s="394" t="s">
        <v>25</v>
      </c>
      <c r="H26" s="397" t="s">
        <v>31</v>
      </c>
      <c r="I26" s="397" t="s">
        <v>23</v>
      </c>
      <c r="J26" s="397" t="s">
        <v>34</v>
      </c>
      <c r="K26" s="398" t="s">
        <v>33</v>
      </c>
    </row>
    <row r="27" spans="3:11" ht="15.5">
      <c r="C27" s="391" t="s">
        <v>1602</v>
      </c>
      <c r="D27" s="393" t="s">
        <v>21</v>
      </c>
      <c r="E27" s="394" t="s">
        <v>272</v>
      </c>
      <c r="F27" s="394" t="s">
        <v>32</v>
      </c>
      <c r="G27" s="394" t="s">
        <v>25</v>
      </c>
      <c r="H27" s="397" t="s">
        <v>841</v>
      </c>
      <c r="I27" s="397" t="s">
        <v>23</v>
      </c>
      <c r="J27" s="397" t="s">
        <v>34</v>
      </c>
      <c r="K27" s="398" t="s">
        <v>33</v>
      </c>
    </row>
    <row r="28" spans="3:11" ht="15.5">
      <c r="C28" s="391" t="s">
        <v>1601</v>
      </c>
      <c r="D28" s="393" t="s">
        <v>21</v>
      </c>
      <c r="E28" s="394" t="s">
        <v>272</v>
      </c>
      <c r="F28" s="394" t="s">
        <v>841</v>
      </c>
      <c r="G28" s="394" t="s">
        <v>25</v>
      </c>
      <c r="H28" s="397" t="s">
        <v>31</v>
      </c>
      <c r="I28" s="397" t="s">
        <v>23</v>
      </c>
      <c r="J28" s="397" t="s">
        <v>34</v>
      </c>
      <c r="K28" s="398" t="s">
        <v>33</v>
      </c>
    </row>
    <row r="29" spans="3:11" ht="15.5">
      <c r="C29" s="391" t="s">
        <v>1600</v>
      </c>
      <c r="D29" s="393" t="s">
        <v>21</v>
      </c>
      <c r="E29" s="394" t="s">
        <v>272</v>
      </c>
      <c r="F29" s="394" t="s">
        <v>32</v>
      </c>
      <c r="G29" s="394" t="s">
        <v>25</v>
      </c>
      <c r="H29" s="397" t="s">
        <v>31</v>
      </c>
      <c r="I29" s="397" t="s">
        <v>23</v>
      </c>
      <c r="J29" s="397" t="s">
        <v>34</v>
      </c>
      <c r="K29" s="398" t="s">
        <v>33</v>
      </c>
    </row>
    <row r="30" spans="3:11" ht="15.5">
      <c r="C30" s="391" t="s">
        <v>1599</v>
      </c>
      <c r="D30" s="393" t="s">
        <v>21</v>
      </c>
      <c r="E30" s="394" t="s">
        <v>272</v>
      </c>
      <c r="F30" s="394" t="s">
        <v>841</v>
      </c>
      <c r="G30" s="394" t="s">
        <v>25</v>
      </c>
      <c r="H30" s="397" t="s">
        <v>31</v>
      </c>
      <c r="I30" s="397" t="s">
        <v>23</v>
      </c>
      <c r="J30" s="397" t="s">
        <v>34</v>
      </c>
      <c r="K30" s="398" t="s">
        <v>32</v>
      </c>
    </row>
    <row r="31" spans="3:11" ht="15.5">
      <c r="C31" s="391" t="s">
        <v>1598</v>
      </c>
      <c r="D31" s="393" t="s">
        <v>21</v>
      </c>
      <c r="E31" s="394" t="s">
        <v>272</v>
      </c>
      <c r="F31" s="394" t="s">
        <v>841</v>
      </c>
      <c r="G31" s="394" t="s">
        <v>25</v>
      </c>
      <c r="H31" s="397" t="s">
        <v>31</v>
      </c>
      <c r="I31" s="397" t="s">
        <v>23</v>
      </c>
      <c r="J31" s="397" t="s">
        <v>32</v>
      </c>
      <c r="K31" s="398" t="s">
        <v>33</v>
      </c>
    </row>
    <row r="32" spans="3:11" ht="15.5">
      <c r="C32" s="391" t="s">
        <v>1597</v>
      </c>
      <c r="D32" s="393" t="s">
        <v>22</v>
      </c>
      <c r="E32" s="394" t="s">
        <v>841</v>
      </c>
      <c r="F32" s="394" t="s">
        <v>32</v>
      </c>
      <c r="G32" s="394" t="s">
        <v>21</v>
      </c>
      <c r="H32" s="397" t="s">
        <v>31</v>
      </c>
      <c r="I32" s="397" t="s">
        <v>25</v>
      </c>
      <c r="J32" s="397" t="s">
        <v>34</v>
      </c>
      <c r="K32" s="398" t="s">
        <v>33</v>
      </c>
    </row>
    <row r="33" spans="3:11" ht="15.5">
      <c r="C33" s="391" t="s">
        <v>1596</v>
      </c>
      <c r="D33" s="393" t="s">
        <v>22</v>
      </c>
      <c r="E33" s="394" t="s">
        <v>272</v>
      </c>
      <c r="F33" s="394" t="s">
        <v>32</v>
      </c>
      <c r="G33" s="394" t="s">
        <v>21</v>
      </c>
      <c r="H33" s="397" t="s">
        <v>841</v>
      </c>
      <c r="I33" s="397" t="s">
        <v>25</v>
      </c>
      <c r="J33" s="397" t="s">
        <v>34</v>
      </c>
      <c r="K33" s="398" t="s">
        <v>33</v>
      </c>
    </row>
    <row r="34" spans="3:11" ht="15.5">
      <c r="C34" s="391" t="s">
        <v>1595</v>
      </c>
      <c r="D34" s="393" t="s">
        <v>22</v>
      </c>
      <c r="E34" s="394" t="s">
        <v>272</v>
      </c>
      <c r="F34" s="394" t="s">
        <v>841</v>
      </c>
      <c r="G34" s="394" t="s">
        <v>21</v>
      </c>
      <c r="H34" s="397" t="s">
        <v>31</v>
      </c>
      <c r="I34" s="397" t="s">
        <v>25</v>
      </c>
      <c r="J34" s="397" t="s">
        <v>34</v>
      </c>
      <c r="K34" s="398" t="s">
        <v>33</v>
      </c>
    </row>
    <row r="35" spans="3:11" ht="15.5">
      <c r="C35" s="391" t="s">
        <v>1594</v>
      </c>
      <c r="D35" s="393" t="s">
        <v>22</v>
      </c>
      <c r="E35" s="394" t="s">
        <v>272</v>
      </c>
      <c r="F35" s="394" t="s">
        <v>32</v>
      </c>
      <c r="G35" s="394" t="s">
        <v>21</v>
      </c>
      <c r="H35" s="397" t="s">
        <v>31</v>
      </c>
      <c r="I35" s="397" t="s">
        <v>25</v>
      </c>
      <c r="J35" s="397" t="s">
        <v>34</v>
      </c>
      <c r="K35" s="398" t="s">
        <v>33</v>
      </c>
    </row>
    <row r="36" spans="3:11" ht="15.5">
      <c r="C36" s="391" t="s">
        <v>1593</v>
      </c>
      <c r="D36" s="393" t="s">
        <v>22</v>
      </c>
      <c r="E36" s="394" t="s">
        <v>272</v>
      </c>
      <c r="F36" s="394" t="s">
        <v>841</v>
      </c>
      <c r="G36" s="394" t="s">
        <v>21</v>
      </c>
      <c r="H36" s="397" t="s">
        <v>31</v>
      </c>
      <c r="I36" s="397" t="s">
        <v>25</v>
      </c>
      <c r="J36" s="397" t="s">
        <v>34</v>
      </c>
      <c r="K36" s="398" t="s">
        <v>32</v>
      </c>
    </row>
    <row r="37" spans="3:11" ht="15.5">
      <c r="C37" s="391" t="s">
        <v>1592</v>
      </c>
      <c r="D37" s="393" t="s">
        <v>22</v>
      </c>
      <c r="E37" s="394" t="s">
        <v>272</v>
      </c>
      <c r="F37" s="394" t="s">
        <v>841</v>
      </c>
      <c r="G37" s="394" t="s">
        <v>21</v>
      </c>
      <c r="H37" s="397" t="s">
        <v>31</v>
      </c>
      <c r="I37" s="397" t="s">
        <v>25</v>
      </c>
      <c r="J37" s="397" t="s">
        <v>32</v>
      </c>
      <c r="K37" s="398" t="s">
        <v>33</v>
      </c>
    </row>
    <row r="38" spans="3:11" ht="15.5">
      <c r="C38" s="391" t="s">
        <v>1591</v>
      </c>
      <c r="D38" s="393" t="s">
        <v>21</v>
      </c>
      <c r="E38" s="394" t="s">
        <v>841</v>
      </c>
      <c r="F38" s="394" t="s">
        <v>22</v>
      </c>
      <c r="G38" s="394" t="s">
        <v>25</v>
      </c>
      <c r="H38" s="397" t="s">
        <v>32</v>
      </c>
      <c r="I38" s="397" t="s">
        <v>23</v>
      </c>
      <c r="J38" s="397" t="s">
        <v>34</v>
      </c>
      <c r="K38" s="398" t="s">
        <v>33</v>
      </c>
    </row>
    <row r="39" spans="3:11" ht="15.5">
      <c r="C39" s="391" t="s">
        <v>1590</v>
      </c>
      <c r="D39" s="393" t="s">
        <v>21</v>
      </c>
      <c r="E39" s="394" t="s">
        <v>841</v>
      </c>
      <c r="F39" s="394" t="s">
        <v>22</v>
      </c>
      <c r="G39" s="394" t="s">
        <v>25</v>
      </c>
      <c r="H39" s="397" t="s">
        <v>31</v>
      </c>
      <c r="I39" s="397" t="s">
        <v>23</v>
      </c>
      <c r="J39" s="397" t="s">
        <v>34</v>
      </c>
      <c r="K39" s="398" t="s">
        <v>33</v>
      </c>
    </row>
    <row r="40" spans="3:11" ht="15.5">
      <c r="C40" s="391" t="s">
        <v>1589</v>
      </c>
      <c r="D40" s="393" t="s">
        <v>21</v>
      </c>
      <c r="E40" s="394" t="s">
        <v>22</v>
      </c>
      <c r="F40" s="394" t="s">
        <v>32</v>
      </c>
      <c r="G40" s="394" t="s">
        <v>25</v>
      </c>
      <c r="H40" s="397" t="s">
        <v>31</v>
      </c>
      <c r="I40" s="397" t="s">
        <v>23</v>
      </c>
      <c r="J40" s="397" t="s">
        <v>34</v>
      </c>
      <c r="K40" s="398" t="s">
        <v>33</v>
      </c>
    </row>
    <row r="41" spans="3:11" ht="15.5">
      <c r="C41" s="391" t="s">
        <v>1588</v>
      </c>
      <c r="D41" s="393" t="s">
        <v>21</v>
      </c>
      <c r="E41" s="394" t="s">
        <v>841</v>
      </c>
      <c r="F41" s="394" t="s">
        <v>22</v>
      </c>
      <c r="G41" s="394" t="s">
        <v>25</v>
      </c>
      <c r="H41" s="397" t="s">
        <v>31</v>
      </c>
      <c r="I41" s="397" t="s">
        <v>23</v>
      </c>
      <c r="J41" s="397" t="s">
        <v>34</v>
      </c>
      <c r="K41" s="398" t="s">
        <v>32</v>
      </c>
    </row>
    <row r="42" spans="3:11" ht="15.5">
      <c r="C42" s="391" t="s">
        <v>1587</v>
      </c>
      <c r="D42" s="393" t="s">
        <v>21</v>
      </c>
      <c r="E42" s="394" t="s">
        <v>841</v>
      </c>
      <c r="F42" s="394" t="s">
        <v>22</v>
      </c>
      <c r="G42" s="394" t="s">
        <v>25</v>
      </c>
      <c r="H42" s="397" t="s">
        <v>31</v>
      </c>
      <c r="I42" s="397" t="s">
        <v>23</v>
      </c>
      <c r="J42" s="397" t="s">
        <v>32</v>
      </c>
      <c r="K42" s="398" t="s">
        <v>33</v>
      </c>
    </row>
    <row r="43" spans="3:11" ht="15.5">
      <c r="C43" s="391" t="s">
        <v>1586</v>
      </c>
      <c r="D43" s="393" t="s">
        <v>21</v>
      </c>
      <c r="E43" s="394" t="s">
        <v>272</v>
      </c>
      <c r="F43" s="394" t="s">
        <v>22</v>
      </c>
      <c r="G43" s="394" t="s">
        <v>25</v>
      </c>
      <c r="H43" s="397" t="s">
        <v>841</v>
      </c>
      <c r="I43" s="397" t="s">
        <v>23</v>
      </c>
      <c r="J43" s="397" t="s">
        <v>34</v>
      </c>
      <c r="K43" s="398" t="s">
        <v>33</v>
      </c>
    </row>
    <row r="44" spans="3:11" ht="15.5">
      <c r="C44" s="391" t="s">
        <v>1585</v>
      </c>
      <c r="D44" s="393" t="s">
        <v>21</v>
      </c>
      <c r="E44" s="394" t="s">
        <v>272</v>
      </c>
      <c r="F44" s="394" t="s">
        <v>22</v>
      </c>
      <c r="G44" s="394" t="s">
        <v>25</v>
      </c>
      <c r="H44" s="397" t="s">
        <v>32</v>
      </c>
      <c r="I44" s="397" t="s">
        <v>23</v>
      </c>
      <c r="J44" s="397" t="s">
        <v>34</v>
      </c>
      <c r="K44" s="398" t="s">
        <v>33</v>
      </c>
    </row>
    <row r="45" spans="3:11" ht="15.5">
      <c r="C45" s="391" t="s">
        <v>1584</v>
      </c>
      <c r="D45" s="393" t="s">
        <v>21</v>
      </c>
      <c r="E45" s="394" t="s">
        <v>272</v>
      </c>
      <c r="F45" s="394" t="s">
        <v>22</v>
      </c>
      <c r="G45" s="394" t="s">
        <v>25</v>
      </c>
      <c r="H45" s="397" t="s">
        <v>841</v>
      </c>
      <c r="I45" s="397" t="s">
        <v>23</v>
      </c>
      <c r="J45" s="397" t="s">
        <v>34</v>
      </c>
      <c r="K45" s="398" t="s">
        <v>32</v>
      </c>
    </row>
    <row r="46" spans="3:11" ht="15.5">
      <c r="C46" s="391" t="s">
        <v>1583</v>
      </c>
      <c r="D46" s="393" t="s">
        <v>21</v>
      </c>
      <c r="E46" s="394" t="s">
        <v>272</v>
      </c>
      <c r="F46" s="394" t="s">
        <v>22</v>
      </c>
      <c r="G46" s="394" t="s">
        <v>25</v>
      </c>
      <c r="H46" s="397" t="s">
        <v>841</v>
      </c>
      <c r="I46" s="397" t="s">
        <v>23</v>
      </c>
      <c r="J46" s="397" t="s">
        <v>32</v>
      </c>
      <c r="K46" s="398" t="s">
        <v>33</v>
      </c>
    </row>
    <row r="47" spans="3:11" ht="15.5">
      <c r="C47" s="391" t="s">
        <v>1582</v>
      </c>
      <c r="D47" s="393" t="s">
        <v>21</v>
      </c>
      <c r="E47" s="394" t="s">
        <v>272</v>
      </c>
      <c r="F47" s="394" t="s">
        <v>22</v>
      </c>
      <c r="G47" s="394" t="s">
        <v>25</v>
      </c>
      <c r="H47" s="397" t="s">
        <v>31</v>
      </c>
      <c r="I47" s="397" t="s">
        <v>23</v>
      </c>
      <c r="J47" s="397" t="s">
        <v>34</v>
      </c>
      <c r="K47" s="398" t="s">
        <v>33</v>
      </c>
    </row>
    <row r="48" spans="3:11" ht="15.5">
      <c r="C48" s="391" t="s">
        <v>1581</v>
      </c>
      <c r="D48" s="393" t="s">
        <v>21</v>
      </c>
      <c r="E48" s="394" t="s">
        <v>272</v>
      </c>
      <c r="F48" s="394" t="s">
        <v>841</v>
      </c>
      <c r="G48" s="394" t="s">
        <v>25</v>
      </c>
      <c r="H48" s="397" t="s">
        <v>31</v>
      </c>
      <c r="I48" s="397" t="s">
        <v>23</v>
      </c>
      <c r="J48" s="397" t="s">
        <v>34</v>
      </c>
      <c r="K48" s="398" t="s">
        <v>22</v>
      </c>
    </row>
    <row r="49" spans="3:11" ht="15.5">
      <c r="C49" s="391" t="s">
        <v>1580</v>
      </c>
      <c r="D49" s="393" t="s">
        <v>21</v>
      </c>
      <c r="E49" s="394" t="s">
        <v>272</v>
      </c>
      <c r="F49" s="394" t="s">
        <v>841</v>
      </c>
      <c r="G49" s="394" t="s">
        <v>25</v>
      </c>
      <c r="H49" s="397" t="s">
        <v>31</v>
      </c>
      <c r="I49" s="397" t="s">
        <v>23</v>
      </c>
      <c r="J49" s="397" t="s">
        <v>22</v>
      </c>
      <c r="K49" s="398" t="s">
        <v>33</v>
      </c>
    </row>
    <row r="50" spans="3:11" ht="15.5">
      <c r="C50" s="391" t="s">
        <v>1579</v>
      </c>
      <c r="D50" s="393" t="s">
        <v>21</v>
      </c>
      <c r="E50" s="394" t="s">
        <v>272</v>
      </c>
      <c r="F50" s="394" t="s">
        <v>22</v>
      </c>
      <c r="G50" s="394" t="s">
        <v>25</v>
      </c>
      <c r="H50" s="397" t="s">
        <v>31</v>
      </c>
      <c r="I50" s="397" t="s">
        <v>23</v>
      </c>
      <c r="J50" s="397" t="s">
        <v>34</v>
      </c>
      <c r="K50" s="398" t="s">
        <v>32</v>
      </c>
    </row>
    <row r="51" spans="3:11" ht="15.5">
      <c r="C51" s="391" t="s">
        <v>1578</v>
      </c>
      <c r="D51" s="393" t="s">
        <v>21</v>
      </c>
      <c r="E51" s="394" t="s">
        <v>272</v>
      </c>
      <c r="F51" s="394" t="s">
        <v>22</v>
      </c>
      <c r="G51" s="394" t="s">
        <v>25</v>
      </c>
      <c r="H51" s="397" t="s">
        <v>31</v>
      </c>
      <c r="I51" s="397" t="s">
        <v>23</v>
      </c>
      <c r="J51" s="397" t="s">
        <v>32</v>
      </c>
      <c r="K51" s="398" t="s">
        <v>33</v>
      </c>
    </row>
    <row r="52" spans="3:11" ht="15.5">
      <c r="C52" s="391" t="s">
        <v>1577</v>
      </c>
      <c r="D52" s="393" t="s">
        <v>21</v>
      </c>
      <c r="E52" s="394" t="s">
        <v>272</v>
      </c>
      <c r="F52" s="394" t="s">
        <v>841</v>
      </c>
      <c r="G52" s="394" t="s">
        <v>25</v>
      </c>
      <c r="H52" s="397" t="s">
        <v>31</v>
      </c>
      <c r="I52" s="397" t="s">
        <v>23</v>
      </c>
      <c r="J52" s="397" t="s">
        <v>22</v>
      </c>
      <c r="K52" s="398" t="s">
        <v>32</v>
      </c>
    </row>
    <row r="53" spans="3:11" ht="15.5">
      <c r="C53" s="391" t="s">
        <v>1576</v>
      </c>
      <c r="D53" s="393" t="s">
        <v>31</v>
      </c>
      <c r="E53" s="394" t="s">
        <v>841</v>
      </c>
      <c r="F53" s="394" t="s">
        <v>20</v>
      </c>
      <c r="G53" s="394" t="s">
        <v>23</v>
      </c>
      <c r="H53" s="397" t="s">
        <v>32</v>
      </c>
      <c r="I53" s="397" t="s">
        <v>272</v>
      </c>
      <c r="J53" s="397" t="s">
        <v>34</v>
      </c>
      <c r="K53" s="398" t="s">
        <v>33</v>
      </c>
    </row>
    <row r="54" spans="3:11" ht="15.5">
      <c r="C54" s="391" t="s">
        <v>1575</v>
      </c>
      <c r="D54" s="393" t="s">
        <v>22</v>
      </c>
      <c r="E54" s="394" t="s">
        <v>841</v>
      </c>
      <c r="F54" s="394" t="s">
        <v>32</v>
      </c>
      <c r="G54" s="394" t="s">
        <v>20</v>
      </c>
      <c r="H54" s="397" t="s">
        <v>31</v>
      </c>
      <c r="I54" s="397" t="s">
        <v>272</v>
      </c>
      <c r="J54" s="397" t="s">
        <v>34</v>
      </c>
      <c r="K54" s="398" t="s">
        <v>33</v>
      </c>
    </row>
    <row r="55" spans="3:11" ht="15.5">
      <c r="C55" s="391" t="s">
        <v>1574</v>
      </c>
      <c r="D55" s="393" t="s">
        <v>22</v>
      </c>
      <c r="E55" s="394" t="s">
        <v>841</v>
      </c>
      <c r="F55" s="394" t="s">
        <v>20</v>
      </c>
      <c r="G55" s="394" t="s">
        <v>23</v>
      </c>
      <c r="H55" s="397" t="s">
        <v>32</v>
      </c>
      <c r="I55" s="397" t="s">
        <v>31</v>
      </c>
      <c r="J55" s="397" t="s">
        <v>34</v>
      </c>
      <c r="K55" s="398" t="s">
        <v>33</v>
      </c>
    </row>
    <row r="56" spans="3:11" ht="15.5">
      <c r="C56" s="391" t="s">
        <v>1573</v>
      </c>
      <c r="D56" s="393" t="s">
        <v>22</v>
      </c>
      <c r="E56" s="394" t="s">
        <v>841</v>
      </c>
      <c r="F56" s="394" t="s">
        <v>20</v>
      </c>
      <c r="G56" s="394" t="s">
        <v>23</v>
      </c>
      <c r="H56" s="397" t="s">
        <v>32</v>
      </c>
      <c r="I56" s="397" t="s">
        <v>272</v>
      </c>
      <c r="J56" s="397" t="s">
        <v>34</v>
      </c>
      <c r="K56" s="398" t="s">
        <v>33</v>
      </c>
    </row>
    <row r="57" spans="3:11" ht="15.5">
      <c r="C57" s="391" t="s">
        <v>1572</v>
      </c>
      <c r="D57" s="393" t="s">
        <v>22</v>
      </c>
      <c r="E57" s="394" t="s">
        <v>841</v>
      </c>
      <c r="F57" s="394" t="s">
        <v>20</v>
      </c>
      <c r="G57" s="394" t="s">
        <v>23</v>
      </c>
      <c r="H57" s="397" t="s">
        <v>31</v>
      </c>
      <c r="I57" s="397" t="s">
        <v>272</v>
      </c>
      <c r="J57" s="397" t="s">
        <v>34</v>
      </c>
      <c r="K57" s="398" t="s">
        <v>33</v>
      </c>
    </row>
    <row r="58" spans="3:11" ht="15.5">
      <c r="C58" s="391" t="s">
        <v>1571</v>
      </c>
      <c r="D58" s="393" t="s">
        <v>22</v>
      </c>
      <c r="E58" s="394" t="s">
        <v>272</v>
      </c>
      <c r="F58" s="394" t="s">
        <v>20</v>
      </c>
      <c r="G58" s="394" t="s">
        <v>23</v>
      </c>
      <c r="H58" s="397" t="s">
        <v>32</v>
      </c>
      <c r="I58" s="397" t="s">
        <v>31</v>
      </c>
      <c r="J58" s="397" t="s">
        <v>34</v>
      </c>
      <c r="K58" s="398" t="s">
        <v>33</v>
      </c>
    </row>
    <row r="59" spans="3:11" ht="15.5">
      <c r="C59" s="391" t="s">
        <v>1570</v>
      </c>
      <c r="D59" s="393" t="s">
        <v>22</v>
      </c>
      <c r="E59" s="394" t="s">
        <v>841</v>
      </c>
      <c r="F59" s="394" t="s">
        <v>20</v>
      </c>
      <c r="G59" s="394" t="s">
        <v>23</v>
      </c>
      <c r="H59" s="397" t="s">
        <v>31</v>
      </c>
      <c r="I59" s="397" t="s">
        <v>272</v>
      </c>
      <c r="J59" s="397" t="s">
        <v>34</v>
      </c>
      <c r="K59" s="398" t="s">
        <v>32</v>
      </c>
    </row>
    <row r="60" spans="3:11" ht="15.5">
      <c r="C60" s="391" t="s">
        <v>1569</v>
      </c>
      <c r="D60" s="393" t="s">
        <v>22</v>
      </c>
      <c r="E60" s="394" t="s">
        <v>841</v>
      </c>
      <c r="F60" s="394" t="s">
        <v>20</v>
      </c>
      <c r="G60" s="394" t="s">
        <v>23</v>
      </c>
      <c r="H60" s="397" t="s">
        <v>31</v>
      </c>
      <c r="I60" s="397" t="s">
        <v>272</v>
      </c>
      <c r="J60" s="397" t="s">
        <v>32</v>
      </c>
      <c r="K60" s="398" t="s">
        <v>33</v>
      </c>
    </row>
    <row r="61" spans="3:11" ht="15.5">
      <c r="C61" s="391" t="s">
        <v>1568</v>
      </c>
      <c r="D61" s="393" t="s">
        <v>31</v>
      </c>
      <c r="E61" s="394" t="s">
        <v>841</v>
      </c>
      <c r="F61" s="394" t="s">
        <v>20</v>
      </c>
      <c r="G61" s="394" t="s">
        <v>25</v>
      </c>
      <c r="H61" s="397" t="s">
        <v>32</v>
      </c>
      <c r="I61" s="397" t="s">
        <v>272</v>
      </c>
      <c r="J61" s="397" t="s">
        <v>34</v>
      </c>
      <c r="K61" s="398" t="s">
        <v>33</v>
      </c>
    </row>
    <row r="62" spans="3:11" ht="15.5">
      <c r="C62" s="391" t="s">
        <v>1567</v>
      </c>
      <c r="D62" s="393" t="s">
        <v>31</v>
      </c>
      <c r="E62" s="394" t="s">
        <v>841</v>
      </c>
      <c r="F62" s="394" t="s">
        <v>20</v>
      </c>
      <c r="G62" s="394" t="s">
        <v>25</v>
      </c>
      <c r="H62" s="397" t="s">
        <v>32</v>
      </c>
      <c r="I62" s="397" t="s">
        <v>23</v>
      </c>
      <c r="J62" s="397" t="s">
        <v>34</v>
      </c>
      <c r="K62" s="398" t="s">
        <v>33</v>
      </c>
    </row>
    <row r="63" spans="3:11" ht="15.5">
      <c r="C63" s="391" t="s">
        <v>1566</v>
      </c>
      <c r="D63" s="393" t="s">
        <v>32</v>
      </c>
      <c r="E63" s="394" t="s">
        <v>272</v>
      </c>
      <c r="F63" s="394" t="s">
        <v>20</v>
      </c>
      <c r="G63" s="394" t="s">
        <v>25</v>
      </c>
      <c r="H63" s="397" t="s">
        <v>841</v>
      </c>
      <c r="I63" s="397" t="s">
        <v>23</v>
      </c>
      <c r="J63" s="397" t="s">
        <v>34</v>
      </c>
      <c r="K63" s="398" t="s">
        <v>33</v>
      </c>
    </row>
    <row r="64" spans="3:11" ht="15.5">
      <c r="C64" s="391" t="s">
        <v>1565</v>
      </c>
      <c r="D64" s="393" t="s">
        <v>31</v>
      </c>
      <c r="E64" s="394" t="s">
        <v>272</v>
      </c>
      <c r="F64" s="394" t="s">
        <v>20</v>
      </c>
      <c r="G64" s="394" t="s">
        <v>25</v>
      </c>
      <c r="H64" s="397" t="s">
        <v>841</v>
      </c>
      <c r="I64" s="397" t="s">
        <v>23</v>
      </c>
      <c r="J64" s="397" t="s">
        <v>34</v>
      </c>
      <c r="K64" s="398" t="s">
        <v>33</v>
      </c>
    </row>
    <row r="65" spans="3:11" ht="15.5">
      <c r="C65" s="391" t="s">
        <v>1564</v>
      </c>
      <c r="D65" s="393" t="s">
        <v>31</v>
      </c>
      <c r="E65" s="394" t="s">
        <v>272</v>
      </c>
      <c r="F65" s="394" t="s">
        <v>20</v>
      </c>
      <c r="G65" s="394" t="s">
        <v>25</v>
      </c>
      <c r="H65" s="397" t="s">
        <v>32</v>
      </c>
      <c r="I65" s="397" t="s">
        <v>23</v>
      </c>
      <c r="J65" s="397" t="s">
        <v>34</v>
      </c>
      <c r="K65" s="398" t="s">
        <v>33</v>
      </c>
    </row>
    <row r="66" spans="3:11" ht="15.5">
      <c r="C66" s="391" t="s">
        <v>1563</v>
      </c>
      <c r="D66" s="393" t="s">
        <v>31</v>
      </c>
      <c r="E66" s="394" t="s">
        <v>272</v>
      </c>
      <c r="F66" s="394" t="s">
        <v>20</v>
      </c>
      <c r="G66" s="394" t="s">
        <v>25</v>
      </c>
      <c r="H66" s="397" t="s">
        <v>841</v>
      </c>
      <c r="I66" s="397" t="s">
        <v>23</v>
      </c>
      <c r="J66" s="397" t="s">
        <v>34</v>
      </c>
      <c r="K66" s="398" t="s">
        <v>32</v>
      </c>
    </row>
    <row r="67" spans="3:11" ht="15.5">
      <c r="C67" s="391" t="s">
        <v>1562</v>
      </c>
      <c r="D67" s="393" t="s">
        <v>31</v>
      </c>
      <c r="E67" s="394" t="s">
        <v>272</v>
      </c>
      <c r="F67" s="394" t="s">
        <v>20</v>
      </c>
      <c r="G67" s="394" t="s">
        <v>25</v>
      </c>
      <c r="H67" s="397" t="s">
        <v>841</v>
      </c>
      <c r="I67" s="397" t="s">
        <v>23</v>
      </c>
      <c r="J67" s="397" t="s">
        <v>32</v>
      </c>
      <c r="K67" s="398" t="s">
        <v>33</v>
      </c>
    </row>
    <row r="68" spans="3:11" ht="15.5">
      <c r="C68" s="391" t="s">
        <v>1561</v>
      </c>
      <c r="D68" s="393" t="s">
        <v>22</v>
      </c>
      <c r="E68" s="394" t="s">
        <v>841</v>
      </c>
      <c r="F68" s="394" t="s">
        <v>20</v>
      </c>
      <c r="G68" s="394" t="s">
        <v>25</v>
      </c>
      <c r="H68" s="397" t="s">
        <v>32</v>
      </c>
      <c r="I68" s="397" t="s">
        <v>31</v>
      </c>
      <c r="J68" s="397" t="s">
        <v>34</v>
      </c>
      <c r="K68" s="398" t="s">
        <v>33</v>
      </c>
    </row>
    <row r="69" spans="3:11" ht="15.5">
      <c r="C69" s="391" t="s">
        <v>1560</v>
      </c>
      <c r="D69" s="393" t="s">
        <v>22</v>
      </c>
      <c r="E69" s="394" t="s">
        <v>841</v>
      </c>
      <c r="F69" s="394" t="s">
        <v>20</v>
      </c>
      <c r="G69" s="394" t="s">
        <v>25</v>
      </c>
      <c r="H69" s="397" t="s">
        <v>32</v>
      </c>
      <c r="I69" s="397" t="s">
        <v>272</v>
      </c>
      <c r="J69" s="397" t="s">
        <v>34</v>
      </c>
      <c r="K69" s="398" t="s">
        <v>33</v>
      </c>
    </row>
    <row r="70" spans="3:11" ht="15.5">
      <c r="C70" s="391" t="s">
        <v>1559</v>
      </c>
      <c r="D70" s="393" t="s">
        <v>22</v>
      </c>
      <c r="E70" s="394" t="s">
        <v>841</v>
      </c>
      <c r="F70" s="394" t="s">
        <v>20</v>
      </c>
      <c r="G70" s="394" t="s">
        <v>25</v>
      </c>
      <c r="H70" s="397" t="s">
        <v>31</v>
      </c>
      <c r="I70" s="397" t="s">
        <v>272</v>
      </c>
      <c r="J70" s="397" t="s">
        <v>34</v>
      </c>
      <c r="K70" s="398" t="s">
        <v>33</v>
      </c>
    </row>
    <row r="71" spans="3:11" ht="15.5">
      <c r="C71" s="391" t="s">
        <v>1558</v>
      </c>
      <c r="D71" s="393" t="s">
        <v>22</v>
      </c>
      <c r="E71" s="394" t="s">
        <v>272</v>
      </c>
      <c r="F71" s="394" t="s">
        <v>20</v>
      </c>
      <c r="G71" s="394" t="s">
        <v>25</v>
      </c>
      <c r="H71" s="397" t="s">
        <v>32</v>
      </c>
      <c r="I71" s="397" t="s">
        <v>31</v>
      </c>
      <c r="J71" s="397" t="s">
        <v>34</v>
      </c>
      <c r="K71" s="398" t="s">
        <v>33</v>
      </c>
    </row>
    <row r="72" spans="3:11" ht="15.5">
      <c r="C72" s="391" t="s">
        <v>1557</v>
      </c>
      <c r="D72" s="393" t="s">
        <v>22</v>
      </c>
      <c r="E72" s="394" t="s">
        <v>841</v>
      </c>
      <c r="F72" s="394" t="s">
        <v>20</v>
      </c>
      <c r="G72" s="394" t="s">
        <v>25</v>
      </c>
      <c r="H72" s="397" t="s">
        <v>31</v>
      </c>
      <c r="I72" s="397" t="s">
        <v>272</v>
      </c>
      <c r="J72" s="397" t="s">
        <v>34</v>
      </c>
      <c r="K72" s="398" t="s">
        <v>32</v>
      </c>
    </row>
    <row r="73" spans="3:11" ht="15.5">
      <c r="C73" s="391" t="s">
        <v>1556</v>
      </c>
      <c r="D73" s="393" t="s">
        <v>22</v>
      </c>
      <c r="E73" s="394" t="s">
        <v>841</v>
      </c>
      <c r="F73" s="394" t="s">
        <v>20</v>
      </c>
      <c r="G73" s="394" t="s">
        <v>25</v>
      </c>
      <c r="H73" s="397" t="s">
        <v>31</v>
      </c>
      <c r="I73" s="397" t="s">
        <v>272</v>
      </c>
      <c r="J73" s="397" t="s">
        <v>32</v>
      </c>
      <c r="K73" s="398" t="s">
        <v>33</v>
      </c>
    </row>
    <row r="74" spans="3:11" ht="15.5">
      <c r="C74" s="391" t="s">
        <v>1555</v>
      </c>
      <c r="D74" s="393" t="s">
        <v>22</v>
      </c>
      <c r="E74" s="394" t="s">
        <v>841</v>
      </c>
      <c r="F74" s="394" t="s">
        <v>20</v>
      </c>
      <c r="G74" s="394" t="s">
        <v>25</v>
      </c>
      <c r="H74" s="397" t="s">
        <v>32</v>
      </c>
      <c r="I74" s="397" t="s">
        <v>23</v>
      </c>
      <c r="J74" s="397" t="s">
        <v>34</v>
      </c>
      <c r="K74" s="398" t="s">
        <v>33</v>
      </c>
    </row>
    <row r="75" spans="3:11" ht="15.5">
      <c r="C75" s="391" t="s">
        <v>1554</v>
      </c>
      <c r="D75" s="393" t="s">
        <v>22</v>
      </c>
      <c r="E75" s="394" t="s">
        <v>841</v>
      </c>
      <c r="F75" s="394" t="s">
        <v>20</v>
      </c>
      <c r="G75" s="394" t="s">
        <v>25</v>
      </c>
      <c r="H75" s="397" t="s">
        <v>31</v>
      </c>
      <c r="I75" s="397" t="s">
        <v>23</v>
      </c>
      <c r="J75" s="397" t="s">
        <v>34</v>
      </c>
      <c r="K75" s="398" t="s">
        <v>33</v>
      </c>
    </row>
    <row r="76" spans="3:11" ht="15.5">
      <c r="C76" s="391" t="s">
        <v>1553</v>
      </c>
      <c r="D76" s="393" t="s">
        <v>22</v>
      </c>
      <c r="E76" s="394" t="s">
        <v>32</v>
      </c>
      <c r="F76" s="394" t="s">
        <v>20</v>
      </c>
      <c r="G76" s="394" t="s">
        <v>25</v>
      </c>
      <c r="H76" s="397" t="s">
        <v>31</v>
      </c>
      <c r="I76" s="397" t="s">
        <v>23</v>
      </c>
      <c r="J76" s="397" t="s">
        <v>34</v>
      </c>
      <c r="K76" s="398" t="s">
        <v>33</v>
      </c>
    </row>
    <row r="77" spans="3:11" ht="15.5">
      <c r="C77" s="391" t="s">
        <v>1552</v>
      </c>
      <c r="D77" s="393" t="s">
        <v>22</v>
      </c>
      <c r="E77" s="394" t="s">
        <v>841</v>
      </c>
      <c r="F77" s="394" t="s">
        <v>20</v>
      </c>
      <c r="G77" s="394" t="s">
        <v>25</v>
      </c>
      <c r="H77" s="397" t="s">
        <v>31</v>
      </c>
      <c r="I77" s="397" t="s">
        <v>23</v>
      </c>
      <c r="J77" s="397" t="s">
        <v>34</v>
      </c>
      <c r="K77" s="398" t="s">
        <v>32</v>
      </c>
    </row>
    <row r="78" spans="3:11" ht="15.5">
      <c r="C78" s="391" t="s">
        <v>1551</v>
      </c>
      <c r="D78" s="393" t="s">
        <v>22</v>
      </c>
      <c r="E78" s="394" t="s">
        <v>841</v>
      </c>
      <c r="F78" s="394" t="s">
        <v>20</v>
      </c>
      <c r="G78" s="394" t="s">
        <v>25</v>
      </c>
      <c r="H78" s="397" t="s">
        <v>31</v>
      </c>
      <c r="I78" s="397" t="s">
        <v>23</v>
      </c>
      <c r="J78" s="397" t="s">
        <v>32</v>
      </c>
      <c r="K78" s="398" t="s">
        <v>33</v>
      </c>
    </row>
    <row r="79" spans="3:11" ht="15.5">
      <c r="C79" s="391" t="s">
        <v>1550</v>
      </c>
      <c r="D79" s="393" t="s">
        <v>22</v>
      </c>
      <c r="E79" s="394" t="s">
        <v>272</v>
      </c>
      <c r="F79" s="394" t="s">
        <v>20</v>
      </c>
      <c r="G79" s="394" t="s">
        <v>25</v>
      </c>
      <c r="H79" s="397" t="s">
        <v>841</v>
      </c>
      <c r="I79" s="397" t="s">
        <v>23</v>
      </c>
      <c r="J79" s="397" t="s">
        <v>34</v>
      </c>
      <c r="K79" s="398" t="s">
        <v>33</v>
      </c>
    </row>
    <row r="80" spans="3:11" ht="15.5">
      <c r="C80" s="391" t="s">
        <v>1549</v>
      </c>
      <c r="D80" s="393" t="s">
        <v>22</v>
      </c>
      <c r="E80" s="394" t="s">
        <v>272</v>
      </c>
      <c r="F80" s="394" t="s">
        <v>20</v>
      </c>
      <c r="G80" s="394" t="s">
        <v>25</v>
      </c>
      <c r="H80" s="397" t="s">
        <v>32</v>
      </c>
      <c r="I80" s="397" t="s">
        <v>23</v>
      </c>
      <c r="J80" s="397" t="s">
        <v>34</v>
      </c>
      <c r="K80" s="398" t="s">
        <v>33</v>
      </c>
    </row>
    <row r="81" spans="3:11" ht="15.5">
      <c r="C81" s="391" t="s">
        <v>1548</v>
      </c>
      <c r="D81" s="393" t="s">
        <v>22</v>
      </c>
      <c r="E81" s="394" t="s">
        <v>272</v>
      </c>
      <c r="F81" s="394" t="s">
        <v>20</v>
      </c>
      <c r="G81" s="394" t="s">
        <v>25</v>
      </c>
      <c r="H81" s="397" t="s">
        <v>841</v>
      </c>
      <c r="I81" s="397" t="s">
        <v>23</v>
      </c>
      <c r="J81" s="397" t="s">
        <v>34</v>
      </c>
      <c r="K81" s="398" t="s">
        <v>32</v>
      </c>
    </row>
    <row r="82" spans="3:11" ht="15.5">
      <c r="C82" s="391" t="s">
        <v>1547</v>
      </c>
      <c r="D82" s="393" t="s">
        <v>22</v>
      </c>
      <c r="E82" s="394" t="s">
        <v>272</v>
      </c>
      <c r="F82" s="394" t="s">
        <v>20</v>
      </c>
      <c r="G82" s="394" t="s">
        <v>25</v>
      </c>
      <c r="H82" s="397" t="s">
        <v>841</v>
      </c>
      <c r="I82" s="397" t="s">
        <v>23</v>
      </c>
      <c r="J82" s="397" t="s">
        <v>32</v>
      </c>
      <c r="K82" s="398" t="s">
        <v>33</v>
      </c>
    </row>
    <row r="83" spans="3:11" ht="15.5">
      <c r="C83" s="391" t="s">
        <v>1546</v>
      </c>
      <c r="D83" s="393" t="s">
        <v>22</v>
      </c>
      <c r="E83" s="394" t="s">
        <v>272</v>
      </c>
      <c r="F83" s="394" t="s">
        <v>20</v>
      </c>
      <c r="G83" s="394" t="s">
        <v>25</v>
      </c>
      <c r="H83" s="397" t="s">
        <v>31</v>
      </c>
      <c r="I83" s="397" t="s">
        <v>23</v>
      </c>
      <c r="J83" s="397" t="s">
        <v>34</v>
      </c>
      <c r="K83" s="398" t="s">
        <v>33</v>
      </c>
    </row>
    <row r="84" spans="3:11" ht="15.5">
      <c r="C84" s="391" t="s">
        <v>1545</v>
      </c>
      <c r="D84" s="393" t="s">
        <v>31</v>
      </c>
      <c r="E84" s="394" t="s">
        <v>272</v>
      </c>
      <c r="F84" s="394" t="s">
        <v>20</v>
      </c>
      <c r="G84" s="394" t="s">
        <v>25</v>
      </c>
      <c r="H84" s="397" t="s">
        <v>841</v>
      </c>
      <c r="I84" s="397" t="s">
        <v>23</v>
      </c>
      <c r="J84" s="397" t="s">
        <v>34</v>
      </c>
      <c r="K84" s="398" t="s">
        <v>22</v>
      </c>
    </row>
    <row r="85" spans="3:11" ht="15.5">
      <c r="C85" s="391" t="s">
        <v>1544</v>
      </c>
      <c r="D85" s="393" t="s">
        <v>31</v>
      </c>
      <c r="E85" s="394" t="s">
        <v>272</v>
      </c>
      <c r="F85" s="394" t="s">
        <v>20</v>
      </c>
      <c r="G85" s="394" t="s">
        <v>25</v>
      </c>
      <c r="H85" s="397" t="s">
        <v>841</v>
      </c>
      <c r="I85" s="397" t="s">
        <v>23</v>
      </c>
      <c r="J85" s="397" t="s">
        <v>22</v>
      </c>
      <c r="K85" s="398" t="s">
        <v>33</v>
      </c>
    </row>
    <row r="86" spans="3:11" ht="15.5">
      <c r="C86" s="391" t="s">
        <v>1543</v>
      </c>
      <c r="D86" s="393" t="s">
        <v>22</v>
      </c>
      <c r="E86" s="394" t="s">
        <v>272</v>
      </c>
      <c r="F86" s="394" t="s">
        <v>20</v>
      </c>
      <c r="G86" s="394" t="s">
        <v>25</v>
      </c>
      <c r="H86" s="397" t="s">
        <v>31</v>
      </c>
      <c r="I86" s="397" t="s">
        <v>23</v>
      </c>
      <c r="J86" s="397" t="s">
        <v>34</v>
      </c>
      <c r="K86" s="398" t="s">
        <v>32</v>
      </c>
    </row>
    <row r="87" spans="3:11" ht="15.5">
      <c r="C87" s="391" t="s">
        <v>1542</v>
      </c>
      <c r="D87" s="393" t="s">
        <v>22</v>
      </c>
      <c r="E87" s="394" t="s">
        <v>272</v>
      </c>
      <c r="F87" s="394" t="s">
        <v>20</v>
      </c>
      <c r="G87" s="394" t="s">
        <v>25</v>
      </c>
      <c r="H87" s="397" t="s">
        <v>31</v>
      </c>
      <c r="I87" s="397" t="s">
        <v>23</v>
      </c>
      <c r="J87" s="397" t="s">
        <v>32</v>
      </c>
      <c r="K87" s="398" t="s">
        <v>33</v>
      </c>
    </row>
    <row r="88" spans="3:11" ht="15.5">
      <c r="C88" s="391" t="s">
        <v>1541</v>
      </c>
      <c r="D88" s="393" t="s">
        <v>31</v>
      </c>
      <c r="E88" s="394" t="s">
        <v>272</v>
      </c>
      <c r="F88" s="394" t="s">
        <v>20</v>
      </c>
      <c r="G88" s="394" t="s">
        <v>25</v>
      </c>
      <c r="H88" s="397" t="s">
        <v>841</v>
      </c>
      <c r="I88" s="397" t="s">
        <v>23</v>
      </c>
      <c r="J88" s="397" t="s">
        <v>22</v>
      </c>
      <c r="K88" s="398" t="s">
        <v>32</v>
      </c>
    </row>
    <row r="89" spans="3:11" ht="15.5">
      <c r="C89" s="391" t="s">
        <v>1540</v>
      </c>
      <c r="D89" s="393" t="s">
        <v>31</v>
      </c>
      <c r="E89" s="394" t="s">
        <v>841</v>
      </c>
      <c r="F89" s="394" t="s">
        <v>20</v>
      </c>
      <c r="G89" s="394" t="s">
        <v>21</v>
      </c>
      <c r="H89" s="397" t="s">
        <v>32</v>
      </c>
      <c r="I89" s="397" t="s">
        <v>272</v>
      </c>
      <c r="J89" s="397" t="s">
        <v>34</v>
      </c>
      <c r="K89" s="398" t="s">
        <v>33</v>
      </c>
    </row>
    <row r="90" spans="3:11" ht="15.5">
      <c r="C90" s="391" t="s">
        <v>1539</v>
      </c>
      <c r="D90" s="393" t="s">
        <v>31</v>
      </c>
      <c r="E90" s="394" t="s">
        <v>841</v>
      </c>
      <c r="F90" s="394" t="s">
        <v>20</v>
      </c>
      <c r="G90" s="394" t="s">
        <v>21</v>
      </c>
      <c r="H90" s="397" t="s">
        <v>32</v>
      </c>
      <c r="I90" s="397" t="s">
        <v>23</v>
      </c>
      <c r="J90" s="397" t="s">
        <v>34</v>
      </c>
      <c r="K90" s="398" t="s">
        <v>33</v>
      </c>
    </row>
    <row r="91" spans="3:11" ht="15.5">
      <c r="C91" s="391" t="s">
        <v>1538</v>
      </c>
      <c r="D91" s="393" t="s">
        <v>32</v>
      </c>
      <c r="E91" s="394" t="s">
        <v>272</v>
      </c>
      <c r="F91" s="394" t="s">
        <v>20</v>
      </c>
      <c r="G91" s="394" t="s">
        <v>21</v>
      </c>
      <c r="H91" s="397" t="s">
        <v>841</v>
      </c>
      <c r="I91" s="397" t="s">
        <v>23</v>
      </c>
      <c r="J91" s="397" t="s">
        <v>34</v>
      </c>
      <c r="K91" s="398" t="s">
        <v>33</v>
      </c>
    </row>
    <row r="92" spans="3:11" ht="15.5">
      <c r="C92" s="391" t="s">
        <v>1537</v>
      </c>
      <c r="D92" s="393" t="s">
        <v>31</v>
      </c>
      <c r="E92" s="394" t="s">
        <v>272</v>
      </c>
      <c r="F92" s="394" t="s">
        <v>20</v>
      </c>
      <c r="G92" s="394" t="s">
        <v>21</v>
      </c>
      <c r="H92" s="397" t="s">
        <v>841</v>
      </c>
      <c r="I92" s="397" t="s">
        <v>23</v>
      </c>
      <c r="J92" s="397" t="s">
        <v>34</v>
      </c>
      <c r="K92" s="398" t="s">
        <v>33</v>
      </c>
    </row>
    <row r="93" spans="3:11" ht="15.5">
      <c r="C93" s="391" t="s">
        <v>1536</v>
      </c>
      <c r="D93" s="393" t="s">
        <v>31</v>
      </c>
      <c r="E93" s="394" t="s">
        <v>272</v>
      </c>
      <c r="F93" s="394" t="s">
        <v>20</v>
      </c>
      <c r="G93" s="394" t="s">
        <v>21</v>
      </c>
      <c r="H93" s="397" t="s">
        <v>32</v>
      </c>
      <c r="I93" s="397" t="s">
        <v>23</v>
      </c>
      <c r="J93" s="397" t="s">
        <v>34</v>
      </c>
      <c r="K93" s="398" t="s">
        <v>33</v>
      </c>
    </row>
    <row r="94" spans="3:11" ht="15.5">
      <c r="C94" s="391" t="s">
        <v>1535</v>
      </c>
      <c r="D94" s="393" t="s">
        <v>31</v>
      </c>
      <c r="E94" s="394" t="s">
        <v>272</v>
      </c>
      <c r="F94" s="394" t="s">
        <v>20</v>
      </c>
      <c r="G94" s="394" t="s">
        <v>21</v>
      </c>
      <c r="H94" s="397" t="s">
        <v>841</v>
      </c>
      <c r="I94" s="397" t="s">
        <v>23</v>
      </c>
      <c r="J94" s="397" t="s">
        <v>34</v>
      </c>
      <c r="K94" s="398" t="s">
        <v>32</v>
      </c>
    </row>
    <row r="95" spans="3:11" ht="15.5">
      <c r="C95" s="391" t="s">
        <v>1534</v>
      </c>
      <c r="D95" s="393" t="s">
        <v>31</v>
      </c>
      <c r="E95" s="394" t="s">
        <v>272</v>
      </c>
      <c r="F95" s="394" t="s">
        <v>20</v>
      </c>
      <c r="G95" s="394" t="s">
        <v>21</v>
      </c>
      <c r="H95" s="397" t="s">
        <v>841</v>
      </c>
      <c r="I95" s="397" t="s">
        <v>23</v>
      </c>
      <c r="J95" s="397" t="s">
        <v>32</v>
      </c>
      <c r="K95" s="398" t="s">
        <v>33</v>
      </c>
    </row>
    <row r="96" spans="3:11" ht="15.5">
      <c r="C96" s="391" t="s">
        <v>1533</v>
      </c>
      <c r="D96" s="393" t="s">
        <v>22</v>
      </c>
      <c r="E96" s="394" t="s">
        <v>841</v>
      </c>
      <c r="F96" s="394" t="s">
        <v>20</v>
      </c>
      <c r="G96" s="394" t="s">
        <v>21</v>
      </c>
      <c r="H96" s="397" t="s">
        <v>32</v>
      </c>
      <c r="I96" s="397" t="s">
        <v>31</v>
      </c>
      <c r="J96" s="397" t="s">
        <v>34</v>
      </c>
      <c r="K96" s="398" t="s">
        <v>33</v>
      </c>
    </row>
    <row r="97" spans="3:11" ht="15.5">
      <c r="C97" s="391" t="s">
        <v>1532</v>
      </c>
      <c r="D97" s="393" t="s">
        <v>22</v>
      </c>
      <c r="E97" s="394" t="s">
        <v>841</v>
      </c>
      <c r="F97" s="394" t="s">
        <v>20</v>
      </c>
      <c r="G97" s="394" t="s">
        <v>21</v>
      </c>
      <c r="H97" s="397" t="s">
        <v>32</v>
      </c>
      <c r="I97" s="397" t="s">
        <v>272</v>
      </c>
      <c r="J97" s="397" t="s">
        <v>34</v>
      </c>
      <c r="K97" s="398" t="s">
        <v>33</v>
      </c>
    </row>
    <row r="98" spans="3:11" ht="15.5">
      <c r="C98" s="391" t="s">
        <v>1531</v>
      </c>
      <c r="D98" s="393" t="s">
        <v>22</v>
      </c>
      <c r="E98" s="394" t="s">
        <v>841</v>
      </c>
      <c r="F98" s="394" t="s">
        <v>20</v>
      </c>
      <c r="G98" s="394" t="s">
        <v>21</v>
      </c>
      <c r="H98" s="397" t="s">
        <v>31</v>
      </c>
      <c r="I98" s="397" t="s">
        <v>272</v>
      </c>
      <c r="J98" s="397" t="s">
        <v>34</v>
      </c>
      <c r="K98" s="398" t="s">
        <v>33</v>
      </c>
    </row>
    <row r="99" spans="3:11" ht="15.5">
      <c r="C99" s="391" t="s">
        <v>1530</v>
      </c>
      <c r="D99" s="393" t="s">
        <v>22</v>
      </c>
      <c r="E99" s="394" t="s">
        <v>272</v>
      </c>
      <c r="F99" s="394" t="s">
        <v>20</v>
      </c>
      <c r="G99" s="394" t="s">
        <v>21</v>
      </c>
      <c r="H99" s="397" t="s">
        <v>32</v>
      </c>
      <c r="I99" s="397" t="s">
        <v>31</v>
      </c>
      <c r="J99" s="397" t="s">
        <v>34</v>
      </c>
      <c r="K99" s="398" t="s">
        <v>33</v>
      </c>
    </row>
    <row r="100" spans="3:11" ht="15.5">
      <c r="C100" s="391" t="s">
        <v>1529</v>
      </c>
      <c r="D100" s="393" t="s">
        <v>22</v>
      </c>
      <c r="E100" s="394" t="s">
        <v>841</v>
      </c>
      <c r="F100" s="394" t="s">
        <v>20</v>
      </c>
      <c r="G100" s="394" t="s">
        <v>21</v>
      </c>
      <c r="H100" s="397" t="s">
        <v>31</v>
      </c>
      <c r="I100" s="397" t="s">
        <v>272</v>
      </c>
      <c r="J100" s="397" t="s">
        <v>34</v>
      </c>
      <c r="K100" s="398" t="s">
        <v>32</v>
      </c>
    </row>
    <row r="101" spans="3:11" ht="15.5">
      <c r="C101" s="391" t="s">
        <v>1528</v>
      </c>
      <c r="D101" s="393" t="s">
        <v>22</v>
      </c>
      <c r="E101" s="394" t="s">
        <v>841</v>
      </c>
      <c r="F101" s="394" t="s">
        <v>20</v>
      </c>
      <c r="G101" s="394" t="s">
        <v>21</v>
      </c>
      <c r="H101" s="397" t="s">
        <v>31</v>
      </c>
      <c r="I101" s="397" t="s">
        <v>272</v>
      </c>
      <c r="J101" s="397" t="s">
        <v>32</v>
      </c>
      <c r="K101" s="398" t="s">
        <v>33</v>
      </c>
    </row>
    <row r="102" spans="3:11" ht="15.5">
      <c r="C102" s="391" t="s">
        <v>1527</v>
      </c>
      <c r="D102" s="393" t="s">
        <v>22</v>
      </c>
      <c r="E102" s="394" t="s">
        <v>841</v>
      </c>
      <c r="F102" s="394" t="s">
        <v>20</v>
      </c>
      <c r="G102" s="394" t="s">
        <v>21</v>
      </c>
      <c r="H102" s="397" t="s">
        <v>32</v>
      </c>
      <c r="I102" s="397" t="s">
        <v>23</v>
      </c>
      <c r="J102" s="397" t="s">
        <v>34</v>
      </c>
      <c r="K102" s="398" t="s">
        <v>33</v>
      </c>
    </row>
    <row r="103" spans="3:11" ht="15.5">
      <c r="C103" s="391" t="s">
        <v>1526</v>
      </c>
      <c r="D103" s="393" t="s">
        <v>22</v>
      </c>
      <c r="E103" s="394" t="s">
        <v>841</v>
      </c>
      <c r="F103" s="394" t="s">
        <v>20</v>
      </c>
      <c r="G103" s="394" t="s">
        <v>21</v>
      </c>
      <c r="H103" s="397" t="s">
        <v>31</v>
      </c>
      <c r="I103" s="397" t="s">
        <v>23</v>
      </c>
      <c r="J103" s="397" t="s">
        <v>34</v>
      </c>
      <c r="K103" s="398" t="s">
        <v>33</v>
      </c>
    </row>
    <row r="104" spans="3:11" ht="15.5">
      <c r="C104" s="391" t="s">
        <v>1525</v>
      </c>
      <c r="D104" s="393" t="s">
        <v>22</v>
      </c>
      <c r="E104" s="394" t="s">
        <v>32</v>
      </c>
      <c r="F104" s="394" t="s">
        <v>20</v>
      </c>
      <c r="G104" s="394" t="s">
        <v>21</v>
      </c>
      <c r="H104" s="397" t="s">
        <v>31</v>
      </c>
      <c r="I104" s="397" t="s">
        <v>23</v>
      </c>
      <c r="J104" s="397" t="s">
        <v>34</v>
      </c>
      <c r="K104" s="398" t="s">
        <v>33</v>
      </c>
    </row>
    <row r="105" spans="3:11" ht="15.5">
      <c r="C105" s="391" t="s">
        <v>1524</v>
      </c>
      <c r="D105" s="393" t="s">
        <v>22</v>
      </c>
      <c r="E105" s="394" t="s">
        <v>841</v>
      </c>
      <c r="F105" s="394" t="s">
        <v>20</v>
      </c>
      <c r="G105" s="394" t="s">
        <v>21</v>
      </c>
      <c r="H105" s="397" t="s">
        <v>31</v>
      </c>
      <c r="I105" s="397" t="s">
        <v>23</v>
      </c>
      <c r="J105" s="397" t="s">
        <v>34</v>
      </c>
      <c r="K105" s="398" t="s">
        <v>32</v>
      </c>
    </row>
    <row r="106" spans="3:11" ht="15.5">
      <c r="C106" s="391" t="s">
        <v>1523</v>
      </c>
      <c r="D106" s="393" t="s">
        <v>22</v>
      </c>
      <c r="E106" s="394" t="s">
        <v>841</v>
      </c>
      <c r="F106" s="394" t="s">
        <v>20</v>
      </c>
      <c r="G106" s="394" t="s">
        <v>21</v>
      </c>
      <c r="H106" s="397" t="s">
        <v>31</v>
      </c>
      <c r="I106" s="397" t="s">
        <v>23</v>
      </c>
      <c r="J106" s="397" t="s">
        <v>32</v>
      </c>
      <c r="K106" s="398" t="s">
        <v>33</v>
      </c>
    </row>
    <row r="107" spans="3:11" ht="15.5">
      <c r="C107" s="391" t="s">
        <v>1522</v>
      </c>
      <c r="D107" s="393" t="s">
        <v>22</v>
      </c>
      <c r="E107" s="394" t="s">
        <v>272</v>
      </c>
      <c r="F107" s="394" t="s">
        <v>20</v>
      </c>
      <c r="G107" s="394" t="s">
        <v>21</v>
      </c>
      <c r="H107" s="397" t="s">
        <v>841</v>
      </c>
      <c r="I107" s="397" t="s">
        <v>23</v>
      </c>
      <c r="J107" s="397" t="s">
        <v>34</v>
      </c>
      <c r="K107" s="398" t="s">
        <v>33</v>
      </c>
    </row>
    <row r="108" spans="3:11" ht="15.5">
      <c r="C108" s="391" t="s">
        <v>1521</v>
      </c>
      <c r="D108" s="393" t="s">
        <v>22</v>
      </c>
      <c r="E108" s="394" t="s">
        <v>272</v>
      </c>
      <c r="F108" s="394" t="s">
        <v>20</v>
      </c>
      <c r="G108" s="394" t="s">
        <v>21</v>
      </c>
      <c r="H108" s="397" t="s">
        <v>32</v>
      </c>
      <c r="I108" s="397" t="s">
        <v>23</v>
      </c>
      <c r="J108" s="397" t="s">
        <v>34</v>
      </c>
      <c r="K108" s="398" t="s">
        <v>33</v>
      </c>
    </row>
    <row r="109" spans="3:11" ht="15.5">
      <c r="C109" s="391" t="s">
        <v>1520</v>
      </c>
      <c r="D109" s="393" t="s">
        <v>22</v>
      </c>
      <c r="E109" s="394" t="s">
        <v>272</v>
      </c>
      <c r="F109" s="394" t="s">
        <v>20</v>
      </c>
      <c r="G109" s="394" t="s">
        <v>21</v>
      </c>
      <c r="H109" s="397" t="s">
        <v>841</v>
      </c>
      <c r="I109" s="397" t="s">
        <v>23</v>
      </c>
      <c r="J109" s="397" t="s">
        <v>34</v>
      </c>
      <c r="K109" s="398" t="s">
        <v>32</v>
      </c>
    </row>
    <row r="110" spans="3:11" ht="15.5">
      <c r="C110" s="391" t="s">
        <v>1519</v>
      </c>
      <c r="D110" s="393" t="s">
        <v>22</v>
      </c>
      <c r="E110" s="394" t="s">
        <v>272</v>
      </c>
      <c r="F110" s="394" t="s">
        <v>20</v>
      </c>
      <c r="G110" s="394" t="s">
        <v>21</v>
      </c>
      <c r="H110" s="397" t="s">
        <v>841</v>
      </c>
      <c r="I110" s="397" t="s">
        <v>23</v>
      </c>
      <c r="J110" s="397" t="s">
        <v>32</v>
      </c>
      <c r="K110" s="398" t="s">
        <v>33</v>
      </c>
    </row>
    <row r="111" spans="3:11" ht="15.5">
      <c r="C111" s="391" t="s">
        <v>1518</v>
      </c>
      <c r="D111" s="393" t="s">
        <v>22</v>
      </c>
      <c r="E111" s="394" t="s">
        <v>272</v>
      </c>
      <c r="F111" s="394" t="s">
        <v>20</v>
      </c>
      <c r="G111" s="394" t="s">
        <v>21</v>
      </c>
      <c r="H111" s="397" t="s">
        <v>31</v>
      </c>
      <c r="I111" s="397" t="s">
        <v>23</v>
      </c>
      <c r="J111" s="397" t="s">
        <v>34</v>
      </c>
      <c r="K111" s="398" t="s">
        <v>33</v>
      </c>
    </row>
    <row r="112" spans="3:11" ht="15.5">
      <c r="C112" s="391" t="s">
        <v>1517</v>
      </c>
      <c r="D112" s="393" t="s">
        <v>31</v>
      </c>
      <c r="E112" s="394" t="s">
        <v>272</v>
      </c>
      <c r="F112" s="394" t="s">
        <v>20</v>
      </c>
      <c r="G112" s="394" t="s">
        <v>21</v>
      </c>
      <c r="H112" s="397" t="s">
        <v>841</v>
      </c>
      <c r="I112" s="397" t="s">
        <v>23</v>
      </c>
      <c r="J112" s="397" t="s">
        <v>34</v>
      </c>
      <c r="K112" s="398" t="s">
        <v>22</v>
      </c>
    </row>
    <row r="113" spans="3:11" ht="15.5">
      <c r="C113" s="391" t="s">
        <v>1516</v>
      </c>
      <c r="D113" s="393" t="s">
        <v>31</v>
      </c>
      <c r="E113" s="394" t="s">
        <v>272</v>
      </c>
      <c r="F113" s="394" t="s">
        <v>20</v>
      </c>
      <c r="G113" s="394" t="s">
        <v>21</v>
      </c>
      <c r="H113" s="397" t="s">
        <v>841</v>
      </c>
      <c r="I113" s="397" t="s">
        <v>23</v>
      </c>
      <c r="J113" s="397" t="s">
        <v>22</v>
      </c>
      <c r="K113" s="398" t="s">
        <v>33</v>
      </c>
    </row>
    <row r="114" spans="3:11" ht="15.5">
      <c r="C114" s="391" t="s">
        <v>1515</v>
      </c>
      <c r="D114" s="393" t="s">
        <v>22</v>
      </c>
      <c r="E114" s="394" t="s">
        <v>272</v>
      </c>
      <c r="F114" s="394" t="s">
        <v>20</v>
      </c>
      <c r="G114" s="394" t="s">
        <v>21</v>
      </c>
      <c r="H114" s="397" t="s">
        <v>31</v>
      </c>
      <c r="I114" s="397" t="s">
        <v>23</v>
      </c>
      <c r="J114" s="397" t="s">
        <v>34</v>
      </c>
      <c r="K114" s="398" t="s">
        <v>32</v>
      </c>
    </row>
    <row r="115" spans="3:11" ht="15.5">
      <c r="C115" s="391" t="s">
        <v>1514</v>
      </c>
      <c r="D115" s="393" t="s">
        <v>22</v>
      </c>
      <c r="E115" s="394" t="s">
        <v>272</v>
      </c>
      <c r="F115" s="394" t="s">
        <v>20</v>
      </c>
      <c r="G115" s="394" t="s">
        <v>21</v>
      </c>
      <c r="H115" s="397" t="s">
        <v>31</v>
      </c>
      <c r="I115" s="397" t="s">
        <v>23</v>
      </c>
      <c r="J115" s="397" t="s">
        <v>32</v>
      </c>
      <c r="K115" s="398" t="s">
        <v>33</v>
      </c>
    </row>
    <row r="116" spans="3:11" ht="15.5">
      <c r="C116" s="391" t="s">
        <v>1513</v>
      </c>
      <c r="D116" s="393" t="s">
        <v>31</v>
      </c>
      <c r="E116" s="394" t="s">
        <v>272</v>
      </c>
      <c r="F116" s="394" t="s">
        <v>20</v>
      </c>
      <c r="G116" s="394" t="s">
        <v>21</v>
      </c>
      <c r="H116" s="397" t="s">
        <v>841</v>
      </c>
      <c r="I116" s="397" t="s">
        <v>23</v>
      </c>
      <c r="J116" s="397" t="s">
        <v>22</v>
      </c>
      <c r="K116" s="398" t="s">
        <v>32</v>
      </c>
    </row>
    <row r="117" spans="3:11" ht="15.5">
      <c r="C117" s="391" t="s">
        <v>1512</v>
      </c>
      <c r="D117" s="393" t="s">
        <v>31</v>
      </c>
      <c r="E117" s="394" t="s">
        <v>841</v>
      </c>
      <c r="F117" s="394" t="s">
        <v>20</v>
      </c>
      <c r="G117" s="394" t="s">
        <v>21</v>
      </c>
      <c r="H117" s="397" t="s">
        <v>32</v>
      </c>
      <c r="I117" s="397" t="s">
        <v>25</v>
      </c>
      <c r="J117" s="397" t="s">
        <v>34</v>
      </c>
      <c r="K117" s="398" t="s">
        <v>33</v>
      </c>
    </row>
    <row r="118" spans="3:11" ht="15.5">
      <c r="C118" s="391" t="s">
        <v>1511</v>
      </c>
      <c r="D118" s="393" t="s">
        <v>32</v>
      </c>
      <c r="E118" s="394" t="s">
        <v>272</v>
      </c>
      <c r="F118" s="394" t="s">
        <v>20</v>
      </c>
      <c r="G118" s="394" t="s">
        <v>21</v>
      </c>
      <c r="H118" s="397" t="s">
        <v>841</v>
      </c>
      <c r="I118" s="397" t="s">
        <v>25</v>
      </c>
      <c r="J118" s="397" t="s">
        <v>34</v>
      </c>
      <c r="K118" s="398" t="s">
        <v>33</v>
      </c>
    </row>
    <row r="119" spans="3:11" ht="15.5">
      <c r="C119" s="391" t="s">
        <v>1510</v>
      </c>
      <c r="D119" s="393" t="s">
        <v>31</v>
      </c>
      <c r="E119" s="394" t="s">
        <v>272</v>
      </c>
      <c r="F119" s="394" t="s">
        <v>20</v>
      </c>
      <c r="G119" s="394" t="s">
        <v>21</v>
      </c>
      <c r="H119" s="397" t="s">
        <v>841</v>
      </c>
      <c r="I119" s="397" t="s">
        <v>25</v>
      </c>
      <c r="J119" s="397" t="s">
        <v>34</v>
      </c>
      <c r="K119" s="398" t="s">
        <v>33</v>
      </c>
    </row>
    <row r="120" spans="3:11" ht="15.5">
      <c r="C120" s="391" t="s">
        <v>1509</v>
      </c>
      <c r="D120" s="393" t="s">
        <v>31</v>
      </c>
      <c r="E120" s="394" t="s">
        <v>272</v>
      </c>
      <c r="F120" s="394" t="s">
        <v>20</v>
      </c>
      <c r="G120" s="394" t="s">
        <v>21</v>
      </c>
      <c r="H120" s="397" t="s">
        <v>32</v>
      </c>
      <c r="I120" s="397" t="s">
        <v>25</v>
      </c>
      <c r="J120" s="397" t="s">
        <v>34</v>
      </c>
      <c r="K120" s="398" t="s">
        <v>33</v>
      </c>
    </row>
    <row r="121" spans="3:11" ht="15.5">
      <c r="C121" s="391" t="s">
        <v>1508</v>
      </c>
      <c r="D121" s="393" t="s">
        <v>31</v>
      </c>
      <c r="E121" s="394" t="s">
        <v>272</v>
      </c>
      <c r="F121" s="394" t="s">
        <v>20</v>
      </c>
      <c r="G121" s="394" t="s">
        <v>21</v>
      </c>
      <c r="H121" s="397" t="s">
        <v>841</v>
      </c>
      <c r="I121" s="397" t="s">
        <v>25</v>
      </c>
      <c r="J121" s="397" t="s">
        <v>34</v>
      </c>
      <c r="K121" s="398" t="s">
        <v>32</v>
      </c>
    </row>
    <row r="122" spans="3:11" ht="15.5">
      <c r="C122" s="391" t="s">
        <v>1507</v>
      </c>
      <c r="D122" s="393" t="s">
        <v>31</v>
      </c>
      <c r="E122" s="394" t="s">
        <v>272</v>
      </c>
      <c r="F122" s="394" t="s">
        <v>20</v>
      </c>
      <c r="G122" s="394" t="s">
        <v>21</v>
      </c>
      <c r="H122" s="397" t="s">
        <v>841</v>
      </c>
      <c r="I122" s="397" t="s">
        <v>25</v>
      </c>
      <c r="J122" s="397" t="s">
        <v>32</v>
      </c>
      <c r="K122" s="398" t="s">
        <v>33</v>
      </c>
    </row>
    <row r="123" spans="3:11" ht="15.5">
      <c r="C123" s="391" t="s">
        <v>1506</v>
      </c>
      <c r="D123" s="393" t="s">
        <v>21</v>
      </c>
      <c r="E123" s="394" t="s">
        <v>841</v>
      </c>
      <c r="F123" s="394" t="s">
        <v>20</v>
      </c>
      <c r="G123" s="394" t="s">
        <v>25</v>
      </c>
      <c r="H123" s="397" t="s">
        <v>32</v>
      </c>
      <c r="I123" s="397" t="s">
        <v>23</v>
      </c>
      <c r="J123" s="397" t="s">
        <v>34</v>
      </c>
      <c r="K123" s="398" t="s">
        <v>33</v>
      </c>
    </row>
    <row r="124" spans="3:11" ht="15.5">
      <c r="C124" s="391" t="s">
        <v>1505</v>
      </c>
      <c r="D124" s="393" t="s">
        <v>21</v>
      </c>
      <c r="E124" s="394" t="s">
        <v>841</v>
      </c>
      <c r="F124" s="394" t="s">
        <v>20</v>
      </c>
      <c r="G124" s="394" t="s">
        <v>25</v>
      </c>
      <c r="H124" s="397" t="s">
        <v>31</v>
      </c>
      <c r="I124" s="397" t="s">
        <v>23</v>
      </c>
      <c r="J124" s="397" t="s">
        <v>34</v>
      </c>
      <c r="K124" s="398" t="s">
        <v>33</v>
      </c>
    </row>
    <row r="125" spans="3:11" ht="15.5">
      <c r="C125" s="391" t="s">
        <v>1504</v>
      </c>
      <c r="D125" s="393" t="s">
        <v>21</v>
      </c>
      <c r="E125" s="394" t="s">
        <v>32</v>
      </c>
      <c r="F125" s="394" t="s">
        <v>20</v>
      </c>
      <c r="G125" s="394" t="s">
        <v>25</v>
      </c>
      <c r="H125" s="397" t="s">
        <v>31</v>
      </c>
      <c r="I125" s="397" t="s">
        <v>23</v>
      </c>
      <c r="J125" s="397" t="s">
        <v>34</v>
      </c>
      <c r="K125" s="398" t="s">
        <v>33</v>
      </c>
    </row>
    <row r="126" spans="3:11" ht="15.5">
      <c r="C126" s="391" t="s">
        <v>1503</v>
      </c>
      <c r="D126" s="393" t="s">
        <v>21</v>
      </c>
      <c r="E126" s="394" t="s">
        <v>841</v>
      </c>
      <c r="F126" s="394" t="s">
        <v>20</v>
      </c>
      <c r="G126" s="394" t="s">
        <v>25</v>
      </c>
      <c r="H126" s="397" t="s">
        <v>31</v>
      </c>
      <c r="I126" s="397" t="s">
        <v>23</v>
      </c>
      <c r="J126" s="397" t="s">
        <v>34</v>
      </c>
      <c r="K126" s="398" t="s">
        <v>32</v>
      </c>
    </row>
    <row r="127" spans="3:11" ht="15.5">
      <c r="C127" s="391" t="s">
        <v>1502</v>
      </c>
      <c r="D127" s="393" t="s">
        <v>21</v>
      </c>
      <c r="E127" s="394" t="s">
        <v>841</v>
      </c>
      <c r="F127" s="394" t="s">
        <v>20</v>
      </c>
      <c r="G127" s="394" t="s">
        <v>25</v>
      </c>
      <c r="H127" s="397" t="s">
        <v>31</v>
      </c>
      <c r="I127" s="397" t="s">
        <v>23</v>
      </c>
      <c r="J127" s="397" t="s">
        <v>32</v>
      </c>
      <c r="K127" s="398" t="s">
        <v>33</v>
      </c>
    </row>
    <row r="128" spans="3:11" ht="15.5">
      <c r="C128" s="391" t="s">
        <v>1501</v>
      </c>
      <c r="D128" s="393" t="s">
        <v>21</v>
      </c>
      <c r="E128" s="394" t="s">
        <v>272</v>
      </c>
      <c r="F128" s="394" t="s">
        <v>20</v>
      </c>
      <c r="G128" s="394" t="s">
        <v>25</v>
      </c>
      <c r="H128" s="397" t="s">
        <v>841</v>
      </c>
      <c r="I128" s="397" t="s">
        <v>23</v>
      </c>
      <c r="J128" s="397" t="s">
        <v>34</v>
      </c>
      <c r="K128" s="398" t="s">
        <v>33</v>
      </c>
    </row>
    <row r="129" spans="3:11" ht="15.5">
      <c r="C129" s="391" t="s">
        <v>1500</v>
      </c>
      <c r="D129" s="393" t="s">
        <v>21</v>
      </c>
      <c r="E129" s="394" t="s">
        <v>272</v>
      </c>
      <c r="F129" s="394" t="s">
        <v>20</v>
      </c>
      <c r="G129" s="394" t="s">
        <v>25</v>
      </c>
      <c r="H129" s="397" t="s">
        <v>32</v>
      </c>
      <c r="I129" s="397" t="s">
        <v>23</v>
      </c>
      <c r="J129" s="397" t="s">
        <v>34</v>
      </c>
      <c r="K129" s="398" t="s">
        <v>33</v>
      </c>
    </row>
    <row r="130" spans="3:11" ht="15.5">
      <c r="C130" s="391" t="s">
        <v>1499</v>
      </c>
      <c r="D130" s="393" t="s">
        <v>21</v>
      </c>
      <c r="E130" s="394" t="s">
        <v>272</v>
      </c>
      <c r="F130" s="394" t="s">
        <v>20</v>
      </c>
      <c r="G130" s="394" t="s">
        <v>25</v>
      </c>
      <c r="H130" s="397" t="s">
        <v>841</v>
      </c>
      <c r="I130" s="397" t="s">
        <v>23</v>
      </c>
      <c r="J130" s="397" t="s">
        <v>34</v>
      </c>
      <c r="K130" s="398" t="s">
        <v>32</v>
      </c>
    </row>
    <row r="131" spans="3:11" ht="15.5">
      <c r="C131" s="391" t="s">
        <v>1498</v>
      </c>
      <c r="D131" s="393" t="s">
        <v>21</v>
      </c>
      <c r="E131" s="394" t="s">
        <v>272</v>
      </c>
      <c r="F131" s="394" t="s">
        <v>20</v>
      </c>
      <c r="G131" s="394" t="s">
        <v>25</v>
      </c>
      <c r="H131" s="397" t="s">
        <v>841</v>
      </c>
      <c r="I131" s="397" t="s">
        <v>23</v>
      </c>
      <c r="J131" s="397" t="s">
        <v>32</v>
      </c>
      <c r="K131" s="398" t="s">
        <v>33</v>
      </c>
    </row>
    <row r="132" spans="3:11" ht="15.5">
      <c r="C132" s="391" t="s">
        <v>1497</v>
      </c>
      <c r="D132" s="393" t="s">
        <v>21</v>
      </c>
      <c r="E132" s="394" t="s">
        <v>272</v>
      </c>
      <c r="F132" s="394" t="s">
        <v>20</v>
      </c>
      <c r="G132" s="394" t="s">
        <v>25</v>
      </c>
      <c r="H132" s="397" t="s">
        <v>31</v>
      </c>
      <c r="I132" s="397" t="s">
        <v>23</v>
      </c>
      <c r="J132" s="397" t="s">
        <v>34</v>
      </c>
      <c r="K132" s="398" t="s">
        <v>33</v>
      </c>
    </row>
    <row r="133" spans="3:11" ht="15.5">
      <c r="C133" s="391" t="s">
        <v>1496</v>
      </c>
      <c r="D133" s="393" t="s">
        <v>21</v>
      </c>
      <c r="E133" s="394" t="s">
        <v>272</v>
      </c>
      <c r="F133" s="394" t="s">
        <v>20</v>
      </c>
      <c r="G133" s="394" t="s">
        <v>25</v>
      </c>
      <c r="H133" s="397" t="s">
        <v>31</v>
      </c>
      <c r="I133" s="397" t="s">
        <v>23</v>
      </c>
      <c r="J133" s="397" t="s">
        <v>34</v>
      </c>
      <c r="K133" s="398" t="s">
        <v>841</v>
      </c>
    </row>
    <row r="134" spans="3:11" ht="15.5">
      <c r="C134" s="391" t="s">
        <v>1495</v>
      </c>
      <c r="D134" s="393" t="s">
        <v>31</v>
      </c>
      <c r="E134" s="394" t="s">
        <v>272</v>
      </c>
      <c r="F134" s="394" t="s">
        <v>20</v>
      </c>
      <c r="G134" s="394" t="s">
        <v>21</v>
      </c>
      <c r="H134" s="397" t="s">
        <v>841</v>
      </c>
      <c r="I134" s="397" t="s">
        <v>23</v>
      </c>
      <c r="J134" s="397" t="s">
        <v>25</v>
      </c>
      <c r="K134" s="398" t="s">
        <v>33</v>
      </c>
    </row>
    <row r="135" spans="3:11" ht="15.5">
      <c r="C135" s="391" t="s">
        <v>1494</v>
      </c>
      <c r="D135" s="393" t="s">
        <v>21</v>
      </c>
      <c r="E135" s="394" t="s">
        <v>272</v>
      </c>
      <c r="F135" s="394" t="s">
        <v>20</v>
      </c>
      <c r="G135" s="394" t="s">
        <v>25</v>
      </c>
      <c r="H135" s="397" t="s">
        <v>31</v>
      </c>
      <c r="I135" s="397" t="s">
        <v>23</v>
      </c>
      <c r="J135" s="397" t="s">
        <v>34</v>
      </c>
      <c r="K135" s="398" t="s">
        <v>32</v>
      </c>
    </row>
    <row r="136" spans="3:11" ht="15.5">
      <c r="C136" s="391" t="s">
        <v>1493</v>
      </c>
      <c r="D136" s="393" t="s">
        <v>21</v>
      </c>
      <c r="E136" s="394" t="s">
        <v>272</v>
      </c>
      <c r="F136" s="394" t="s">
        <v>20</v>
      </c>
      <c r="G136" s="394" t="s">
        <v>25</v>
      </c>
      <c r="H136" s="397" t="s">
        <v>31</v>
      </c>
      <c r="I136" s="397" t="s">
        <v>23</v>
      </c>
      <c r="J136" s="397" t="s">
        <v>32</v>
      </c>
      <c r="K136" s="398" t="s">
        <v>33</v>
      </c>
    </row>
    <row r="137" spans="3:11" ht="15.5">
      <c r="C137" s="391" t="s">
        <v>1492</v>
      </c>
      <c r="D137" s="393" t="s">
        <v>31</v>
      </c>
      <c r="E137" s="394" t="s">
        <v>272</v>
      </c>
      <c r="F137" s="394" t="s">
        <v>20</v>
      </c>
      <c r="G137" s="394" t="s">
        <v>21</v>
      </c>
      <c r="H137" s="397" t="s">
        <v>841</v>
      </c>
      <c r="I137" s="397" t="s">
        <v>23</v>
      </c>
      <c r="J137" s="397" t="s">
        <v>25</v>
      </c>
      <c r="K137" s="398" t="s">
        <v>32</v>
      </c>
    </row>
    <row r="138" spans="3:11" ht="15.5">
      <c r="C138" s="391" t="s">
        <v>1491</v>
      </c>
      <c r="D138" s="393" t="s">
        <v>22</v>
      </c>
      <c r="E138" s="394" t="s">
        <v>841</v>
      </c>
      <c r="F138" s="394" t="s">
        <v>20</v>
      </c>
      <c r="G138" s="394" t="s">
        <v>21</v>
      </c>
      <c r="H138" s="397" t="s">
        <v>32</v>
      </c>
      <c r="I138" s="397" t="s">
        <v>25</v>
      </c>
      <c r="J138" s="397" t="s">
        <v>34</v>
      </c>
      <c r="K138" s="398" t="s">
        <v>33</v>
      </c>
    </row>
    <row r="139" spans="3:11" ht="15.5">
      <c r="C139" s="391" t="s">
        <v>1490</v>
      </c>
      <c r="D139" s="393" t="s">
        <v>22</v>
      </c>
      <c r="E139" s="394" t="s">
        <v>841</v>
      </c>
      <c r="F139" s="394" t="s">
        <v>20</v>
      </c>
      <c r="G139" s="394" t="s">
        <v>21</v>
      </c>
      <c r="H139" s="397" t="s">
        <v>31</v>
      </c>
      <c r="I139" s="397" t="s">
        <v>25</v>
      </c>
      <c r="J139" s="397" t="s">
        <v>34</v>
      </c>
      <c r="K139" s="398" t="s">
        <v>33</v>
      </c>
    </row>
    <row r="140" spans="3:11" ht="15.5">
      <c r="C140" s="391" t="s">
        <v>1489</v>
      </c>
      <c r="D140" s="393" t="s">
        <v>22</v>
      </c>
      <c r="E140" s="394" t="s">
        <v>32</v>
      </c>
      <c r="F140" s="394" t="s">
        <v>20</v>
      </c>
      <c r="G140" s="394" t="s">
        <v>21</v>
      </c>
      <c r="H140" s="397" t="s">
        <v>31</v>
      </c>
      <c r="I140" s="397" t="s">
        <v>25</v>
      </c>
      <c r="J140" s="397" t="s">
        <v>34</v>
      </c>
      <c r="K140" s="398" t="s">
        <v>33</v>
      </c>
    </row>
    <row r="141" spans="3:11" ht="15.5">
      <c r="C141" s="391" t="s">
        <v>1488</v>
      </c>
      <c r="D141" s="393" t="s">
        <v>22</v>
      </c>
      <c r="E141" s="394" t="s">
        <v>841</v>
      </c>
      <c r="F141" s="394" t="s">
        <v>20</v>
      </c>
      <c r="G141" s="394" t="s">
        <v>21</v>
      </c>
      <c r="H141" s="397" t="s">
        <v>31</v>
      </c>
      <c r="I141" s="397" t="s">
        <v>25</v>
      </c>
      <c r="J141" s="397" t="s">
        <v>34</v>
      </c>
      <c r="K141" s="398" t="s">
        <v>32</v>
      </c>
    </row>
    <row r="142" spans="3:11" ht="15.5">
      <c r="C142" s="391" t="s">
        <v>1487</v>
      </c>
      <c r="D142" s="393" t="s">
        <v>22</v>
      </c>
      <c r="E142" s="394" t="s">
        <v>841</v>
      </c>
      <c r="F142" s="394" t="s">
        <v>20</v>
      </c>
      <c r="G142" s="394" t="s">
        <v>21</v>
      </c>
      <c r="H142" s="397" t="s">
        <v>31</v>
      </c>
      <c r="I142" s="397" t="s">
        <v>25</v>
      </c>
      <c r="J142" s="397" t="s">
        <v>32</v>
      </c>
      <c r="K142" s="398" t="s">
        <v>33</v>
      </c>
    </row>
    <row r="143" spans="3:11" ht="15.5">
      <c r="C143" s="391" t="s">
        <v>1486</v>
      </c>
      <c r="D143" s="393" t="s">
        <v>22</v>
      </c>
      <c r="E143" s="394" t="s">
        <v>272</v>
      </c>
      <c r="F143" s="394" t="s">
        <v>20</v>
      </c>
      <c r="G143" s="394" t="s">
        <v>21</v>
      </c>
      <c r="H143" s="397" t="s">
        <v>841</v>
      </c>
      <c r="I143" s="397" t="s">
        <v>25</v>
      </c>
      <c r="J143" s="397" t="s">
        <v>34</v>
      </c>
      <c r="K143" s="398" t="s">
        <v>33</v>
      </c>
    </row>
    <row r="144" spans="3:11" ht="15.5">
      <c r="C144" s="391" t="s">
        <v>1485</v>
      </c>
      <c r="D144" s="393" t="s">
        <v>22</v>
      </c>
      <c r="E144" s="394" t="s">
        <v>272</v>
      </c>
      <c r="F144" s="394" t="s">
        <v>20</v>
      </c>
      <c r="G144" s="394" t="s">
        <v>21</v>
      </c>
      <c r="H144" s="397" t="s">
        <v>32</v>
      </c>
      <c r="I144" s="397" t="s">
        <v>25</v>
      </c>
      <c r="J144" s="397" t="s">
        <v>34</v>
      </c>
      <c r="K144" s="398" t="s">
        <v>33</v>
      </c>
    </row>
    <row r="145" spans="3:11" ht="15.5">
      <c r="C145" s="391" t="s">
        <v>1484</v>
      </c>
      <c r="D145" s="393" t="s">
        <v>22</v>
      </c>
      <c r="E145" s="394" t="s">
        <v>272</v>
      </c>
      <c r="F145" s="394" t="s">
        <v>20</v>
      </c>
      <c r="G145" s="394" t="s">
        <v>21</v>
      </c>
      <c r="H145" s="397" t="s">
        <v>841</v>
      </c>
      <c r="I145" s="397" t="s">
        <v>25</v>
      </c>
      <c r="J145" s="397" t="s">
        <v>34</v>
      </c>
      <c r="K145" s="398" t="s">
        <v>32</v>
      </c>
    </row>
    <row r="146" spans="3:11" ht="15.5">
      <c r="C146" s="391" t="s">
        <v>1483</v>
      </c>
      <c r="D146" s="393" t="s">
        <v>22</v>
      </c>
      <c r="E146" s="394" t="s">
        <v>272</v>
      </c>
      <c r="F146" s="394" t="s">
        <v>20</v>
      </c>
      <c r="G146" s="394" t="s">
        <v>21</v>
      </c>
      <c r="H146" s="397" t="s">
        <v>841</v>
      </c>
      <c r="I146" s="397" t="s">
        <v>25</v>
      </c>
      <c r="J146" s="397" t="s">
        <v>32</v>
      </c>
      <c r="K146" s="398" t="s">
        <v>33</v>
      </c>
    </row>
    <row r="147" spans="3:11" ht="15.5">
      <c r="C147" s="391" t="s">
        <v>1482</v>
      </c>
      <c r="D147" s="393" t="s">
        <v>22</v>
      </c>
      <c r="E147" s="394" t="s">
        <v>272</v>
      </c>
      <c r="F147" s="394" t="s">
        <v>20</v>
      </c>
      <c r="G147" s="394" t="s">
        <v>21</v>
      </c>
      <c r="H147" s="397" t="s">
        <v>31</v>
      </c>
      <c r="I147" s="397" t="s">
        <v>25</v>
      </c>
      <c r="J147" s="397" t="s">
        <v>34</v>
      </c>
      <c r="K147" s="398" t="s">
        <v>33</v>
      </c>
    </row>
    <row r="148" spans="3:11" ht="15.5">
      <c r="C148" s="391" t="s">
        <v>1481</v>
      </c>
      <c r="D148" s="393" t="s">
        <v>31</v>
      </c>
      <c r="E148" s="394" t="s">
        <v>272</v>
      </c>
      <c r="F148" s="394" t="s">
        <v>20</v>
      </c>
      <c r="G148" s="394" t="s">
        <v>21</v>
      </c>
      <c r="H148" s="397" t="s">
        <v>841</v>
      </c>
      <c r="I148" s="397" t="s">
        <v>25</v>
      </c>
      <c r="J148" s="397" t="s">
        <v>34</v>
      </c>
      <c r="K148" s="398" t="s">
        <v>22</v>
      </c>
    </row>
    <row r="149" spans="3:11" ht="15.5">
      <c r="C149" s="391" t="s">
        <v>1480</v>
      </c>
      <c r="D149" s="393" t="s">
        <v>31</v>
      </c>
      <c r="E149" s="394" t="s">
        <v>272</v>
      </c>
      <c r="F149" s="394" t="s">
        <v>20</v>
      </c>
      <c r="G149" s="394" t="s">
        <v>21</v>
      </c>
      <c r="H149" s="397" t="s">
        <v>841</v>
      </c>
      <c r="I149" s="397" t="s">
        <v>25</v>
      </c>
      <c r="J149" s="397" t="s">
        <v>22</v>
      </c>
      <c r="K149" s="398" t="s">
        <v>33</v>
      </c>
    </row>
    <row r="150" spans="3:11" ht="15.5">
      <c r="C150" s="391" t="s">
        <v>1479</v>
      </c>
      <c r="D150" s="393" t="s">
        <v>22</v>
      </c>
      <c r="E150" s="394" t="s">
        <v>272</v>
      </c>
      <c r="F150" s="394" t="s">
        <v>20</v>
      </c>
      <c r="G150" s="394" t="s">
        <v>21</v>
      </c>
      <c r="H150" s="397" t="s">
        <v>31</v>
      </c>
      <c r="I150" s="397" t="s">
        <v>25</v>
      </c>
      <c r="J150" s="397" t="s">
        <v>34</v>
      </c>
      <c r="K150" s="398" t="s">
        <v>32</v>
      </c>
    </row>
    <row r="151" spans="3:11" ht="15.5">
      <c r="C151" s="391" t="s">
        <v>1478</v>
      </c>
      <c r="D151" s="393" t="s">
        <v>22</v>
      </c>
      <c r="E151" s="394" t="s">
        <v>272</v>
      </c>
      <c r="F151" s="394" t="s">
        <v>20</v>
      </c>
      <c r="G151" s="394" t="s">
        <v>21</v>
      </c>
      <c r="H151" s="397" t="s">
        <v>31</v>
      </c>
      <c r="I151" s="397" t="s">
        <v>25</v>
      </c>
      <c r="J151" s="397" t="s">
        <v>32</v>
      </c>
      <c r="K151" s="398" t="s">
        <v>33</v>
      </c>
    </row>
    <row r="152" spans="3:11" ht="15.5">
      <c r="C152" s="391" t="s">
        <v>1477</v>
      </c>
      <c r="D152" s="393" t="s">
        <v>31</v>
      </c>
      <c r="E152" s="394" t="s">
        <v>272</v>
      </c>
      <c r="F152" s="394" t="s">
        <v>20</v>
      </c>
      <c r="G152" s="394" t="s">
        <v>21</v>
      </c>
      <c r="H152" s="397" t="s">
        <v>841</v>
      </c>
      <c r="I152" s="397" t="s">
        <v>25</v>
      </c>
      <c r="J152" s="397" t="s">
        <v>22</v>
      </c>
      <c r="K152" s="398" t="s">
        <v>32</v>
      </c>
    </row>
    <row r="153" spans="3:11" ht="15.5">
      <c r="C153" s="391" t="s">
        <v>1476</v>
      </c>
      <c r="D153" s="393" t="s">
        <v>21</v>
      </c>
      <c r="E153" s="394" t="s">
        <v>841</v>
      </c>
      <c r="F153" s="394" t="s">
        <v>20</v>
      </c>
      <c r="G153" s="394" t="s">
        <v>25</v>
      </c>
      <c r="H153" s="397" t="s">
        <v>22</v>
      </c>
      <c r="I153" s="397" t="s">
        <v>23</v>
      </c>
      <c r="J153" s="397" t="s">
        <v>34</v>
      </c>
      <c r="K153" s="398" t="s">
        <v>33</v>
      </c>
    </row>
    <row r="154" spans="3:11" ht="15.5">
      <c r="C154" s="391" t="s">
        <v>1475</v>
      </c>
      <c r="D154" s="393" t="s">
        <v>21</v>
      </c>
      <c r="E154" s="394" t="s">
        <v>22</v>
      </c>
      <c r="F154" s="394" t="s">
        <v>20</v>
      </c>
      <c r="G154" s="394" t="s">
        <v>25</v>
      </c>
      <c r="H154" s="397" t="s">
        <v>32</v>
      </c>
      <c r="I154" s="397" t="s">
        <v>23</v>
      </c>
      <c r="J154" s="397" t="s">
        <v>34</v>
      </c>
      <c r="K154" s="398" t="s">
        <v>33</v>
      </c>
    </row>
    <row r="155" spans="3:11" ht="15.5">
      <c r="C155" s="391" t="s">
        <v>1474</v>
      </c>
      <c r="D155" s="393" t="s">
        <v>21</v>
      </c>
      <c r="E155" s="394" t="s">
        <v>841</v>
      </c>
      <c r="F155" s="394" t="s">
        <v>20</v>
      </c>
      <c r="G155" s="394" t="s">
        <v>25</v>
      </c>
      <c r="H155" s="397" t="s">
        <v>22</v>
      </c>
      <c r="I155" s="397" t="s">
        <v>23</v>
      </c>
      <c r="J155" s="397" t="s">
        <v>34</v>
      </c>
      <c r="K155" s="398" t="s">
        <v>32</v>
      </c>
    </row>
    <row r="156" spans="3:11" ht="15.5">
      <c r="C156" s="391" t="s">
        <v>1473</v>
      </c>
      <c r="D156" s="393" t="s">
        <v>21</v>
      </c>
      <c r="E156" s="394" t="s">
        <v>841</v>
      </c>
      <c r="F156" s="394" t="s">
        <v>20</v>
      </c>
      <c r="G156" s="394" t="s">
        <v>25</v>
      </c>
      <c r="H156" s="397" t="s">
        <v>22</v>
      </c>
      <c r="I156" s="397" t="s">
        <v>23</v>
      </c>
      <c r="J156" s="397" t="s">
        <v>32</v>
      </c>
      <c r="K156" s="398" t="s">
        <v>33</v>
      </c>
    </row>
    <row r="157" spans="3:11" ht="15.5">
      <c r="C157" s="391" t="s">
        <v>1472</v>
      </c>
      <c r="D157" s="393" t="s">
        <v>21</v>
      </c>
      <c r="E157" s="394" t="s">
        <v>22</v>
      </c>
      <c r="F157" s="394" t="s">
        <v>20</v>
      </c>
      <c r="G157" s="394" t="s">
        <v>25</v>
      </c>
      <c r="H157" s="397" t="s">
        <v>31</v>
      </c>
      <c r="I157" s="397" t="s">
        <v>23</v>
      </c>
      <c r="J157" s="397" t="s">
        <v>34</v>
      </c>
      <c r="K157" s="398" t="s">
        <v>33</v>
      </c>
    </row>
    <row r="158" spans="3:11" ht="15.5">
      <c r="C158" s="391" t="s">
        <v>1471</v>
      </c>
      <c r="D158" s="393" t="s">
        <v>21</v>
      </c>
      <c r="E158" s="394" t="s">
        <v>841</v>
      </c>
      <c r="F158" s="394" t="s">
        <v>20</v>
      </c>
      <c r="G158" s="394" t="s">
        <v>25</v>
      </c>
      <c r="H158" s="397" t="s">
        <v>31</v>
      </c>
      <c r="I158" s="397" t="s">
        <v>23</v>
      </c>
      <c r="J158" s="397" t="s">
        <v>34</v>
      </c>
      <c r="K158" s="398" t="s">
        <v>22</v>
      </c>
    </row>
    <row r="159" spans="3:11" ht="15.5">
      <c r="C159" s="391" t="s">
        <v>1470</v>
      </c>
      <c r="D159" s="393" t="s">
        <v>21</v>
      </c>
      <c r="E159" s="394" t="s">
        <v>841</v>
      </c>
      <c r="F159" s="394" t="s">
        <v>20</v>
      </c>
      <c r="G159" s="394" t="s">
        <v>25</v>
      </c>
      <c r="H159" s="397" t="s">
        <v>31</v>
      </c>
      <c r="I159" s="397" t="s">
        <v>23</v>
      </c>
      <c r="J159" s="397" t="s">
        <v>22</v>
      </c>
      <c r="K159" s="398" t="s">
        <v>33</v>
      </c>
    </row>
    <row r="160" spans="3:11" ht="15.5">
      <c r="C160" s="391" t="s">
        <v>1469</v>
      </c>
      <c r="D160" s="393" t="s">
        <v>21</v>
      </c>
      <c r="E160" s="394" t="s">
        <v>22</v>
      </c>
      <c r="F160" s="394" t="s">
        <v>20</v>
      </c>
      <c r="G160" s="394" t="s">
        <v>25</v>
      </c>
      <c r="H160" s="397" t="s">
        <v>31</v>
      </c>
      <c r="I160" s="397" t="s">
        <v>23</v>
      </c>
      <c r="J160" s="397" t="s">
        <v>34</v>
      </c>
      <c r="K160" s="398" t="s">
        <v>32</v>
      </c>
    </row>
    <row r="161" spans="3:11" ht="15.5">
      <c r="C161" s="391" t="s">
        <v>1468</v>
      </c>
      <c r="D161" s="393" t="s">
        <v>21</v>
      </c>
      <c r="E161" s="394" t="s">
        <v>22</v>
      </c>
      <c r="F161" s="394" t="s">
        <v>20</v>
      </c>
      <c r="G161" s="394" t="s">
        <v>25</v>
      </c>
      <c r="H161" s="397" t="s">
        <v>31</v>
      </c>
      <c r="I161" s="397" t="s">
        <v>23</v>
      </c>
      <c r="J161" s="397" t="s">
        <v>32</v>
      </c>
      <c r="K161" s="398" t="s">
        <v>33</v>
      </c>
    </row>
    <row r="162" spans="3:11" ht="15.5">
      <c r="C162" s="391" t="s">
        <v>1467</v>
      </c>
      <c r="D162" s="393" t="s">
        <v>21</v>
      </c>
      <c r="E162" s="394" t="s">
        <v>841</v>
      </c>
      <c r="F162" s="394" t="s">
        <v>20</v>
      </c>
      <c r="G162" s="394" t="s">
        <v>25</v>
      </c>
      <c r="H162" s="397" t="s">
        <v>31</v>
      </c>
      <c r="I162" s="397" t="s">
        <v>23</v>
      </c>
      <c r="J162" s="397" t="s">
        <v>22</v>
      </c>
      <c r="K162" s="398" t="s">
        <v>32</v>
      </c>
    </row>
    <row r="163" spans="3:11" ht="15.5">
      <c r="C163" s="391" t="s">
        <v>1466</v>
      </c>
      <c r="D163" s="393" t="s">
        <v>21</v>
      </c>
      <c r="E163" s="394" t="s">
        <v>272</v>
      </c>
      <c r="F163" s="394" t="s">
        <v>20</v>
      </c>
      <c r="G163" s="394" t="s">
        <v>25</v>
      </c>
      <c r="H163" s="397" t="s">
        <v>22</v>
      </c>
      <c r="I163" s="397" t="s">
        <v>23</v>
      </c>
      <c r="J163" s="397" t="s">
        <v>34</v>
      </c>
      <c r="K163" s="398" t="s">
        <v>33</v>
      </c>
    </row>
    <row r="164" spans="3:11" ht="15.5">
      <c r="C164" s="391" t="s">
        <v>1465</v>
      </c>
      <c r="D164" s="393" t="s">
        <v>21</v>
      </c>
      <c r="E164" s="394" t="s">
        <v>272</v>
      </c>
      <c r="F164" s="394" t="s">
        <v>20</v>
      </c>
      <c r="G164" s="394" t="s">
        <v>25</v>
      </c>
      <c r="H164" s="397" t="s">
        <v>841</v>
      </c>
      <c r="I164" s="397" t="s">
        <v>23</v>
      </c>
      <c r="J164" s="397" t="s">
        <v>34</v>
      </c>
      <c r="K164" s="398" t="s">
        <v>22</v>
      </c>
    </row>
    <row r="165" spans="3:11" ht="15.5">
      <c r="C165" s="391" t="s">
        <v>1464</v>
      </c>
      <c r="D165" s="393" t="s">
        <v>21</v>
      </c>
      <c r="E165" s="394" t="s">
        <v>272</v>
      </c>
      <c r="F165" s="394" t="s">
        <v>20</v>
      </c>
      <c r="G165" s="394" t="s">
        <v>25</v>
      </c>
      <c r="H165" s="397" t="s">
        <v>841</v>
      </c>
      <c r="I165" s="397" t="s">
        <v>23</v>
      </c>
      <c r="J165" s="397" t="s">
        <v>22</v>
      </c>
      <c r="K165" s="398" t="s">
        <v>33</v>
      </c>
    </row>
    <row r="166" spans="3:11" ht="15.5">
      <c r="C166" s="391" t="s">
        <v>1463</v>
      </c>
      <c r="D166" s="393" t="s">
        <v>21</v>
      </c>
      <c r="E166" s="394" t="s">
        <v>272</v>
      </c>
      <c r="F166" s="394" t="s">
        <v>20</v>
      </c>
      <c r="G166" s="394" t="s">
        <v>25</v>
      </c>
      <c r="H166" s="397" t="s">
        <v>22</v>
      </c>
      <c r="I166" s="397" t="s">
        <v>23</v>
      </c>
      <c r="J166" s="397" t="s">
        <v>34</v>
      </c>
      <c r="K166" s="398" t="s">
        <v>32</v>
      </c>
    </row>
    <row r="167" spans="3:11" ht="15.5">
      <c r="C167" s="391" t="s">
        <v>1462</v>
      </c>
      <c r="D167" s="393" t="s">
        <v>21</v>
      </c>
      <c r="E167" s="394" t="s">
        <v>272</v>
      </c>
      <c r="F167" s="394" t="s">
        <v>20</v>
      </c>
      <c r="G167" s="394" t="s">
        <v>25</v>
      </c>
      <c r="H167" s="397" t="s">
        <v>22</v>
      </c>
      <c r="I167" s="397" t="s">
        <v>23</v>
      </c>
      <c r="J167" s="397" t="s">
        <v>32</v>
      </c>
      <c r="K167" s="398" t="s">
        <v>33</v>
      </c>
    </row>
    <row r="168" spans="3:11" ht="15.5">
      <c r="C168" s="391" t="s">
        <v>1461</v>
      </c>
      <c r="D168" s="393" t="s">
        <v>21</v>
      </c>
      <c r="E168" s="394" t="s">
        <v>272</v>
      </c>
      <c r="F168" s="394" t="s">
        <v>20</v>
      </c>
      <c r="G168" s="394" t="s">
        <v>25</v>
      </c>
      <c r="H168" s="397" t="s">
        <v>841</v>
      </c>
      <c r="I168" s="397" t="s">
        <v>23</v>
      </c>
      <c r="J168" s="397" t="s">
        <v>22</v>
      </c>
      <c r="K168" s="398" t="s">
        <v>32</v>
      </c>
    </row>
    <row r="169" spans="3:11" ht="15.5">
      <c r="C169" s="391" t="s">
        <v>1460</v>
      </c>
      <c r="D169" s="393" t="s">
        <v>21</v>
      </c>
      <c r="E169" s="394" t="s">
        <v>272</v>
      </c>
      <c r="F169" s="394" t="s">
        <v>20</v>
      </c>
      <c r="G169" s="394" t="s">
        <v>25</v>
      </c>
      <c r="H169" s="397" t="s">
        <v>31</v>
      </c>
      <c r="I169" s="397" t="s">
        <v>23</v>
      </c>
      <c r="J169" s="397" t="s">
        <v>34</v>
      </c>
      <c r="K169" s="398" t="s">
        <v>22</v>
      </c>
    </row>
    <row r="170" spans="3:11" ht="15.5">
      <c r="C170" s="391" t="s">
        <v>1459</v>
      </c>
      <c r="D170" s="393" t="s">
        <v>21</v>
      </c>
      <c r="E170" s="394" t="s">
        <v>272</v>
      </c>
      <c r="F170" s="394" t="s">
        <v>20</v>
      </c>
      <c r="G170" s="394" t="s">
        <v>25</v>
      </c>
      <c r="H170" s="397" t="s">
        <v>31</v>
      </c>
      <c r="I170" s="397" t="s">
        <v>23</v>
      </c>
      <c r="J170" s="397" t="s">
        <v>22</v>
      </c>
      <c r="K170" s="398" t="s">
        <v>33</v>
      </c>
    </row>
    <row r="171" spans="3:11" ht="15.5">
      <c r="C171" s="391" t="s">
        <v>1458</v>
      </c>
      <c r="D171" s="393" t="s">
        <v>31</v>
      </c>
      <c r="E171" s="394" t="s">
        <v>272</v>
      </c>
      <c r="F171" s="394" t="s">
        <v>20</v>
      </c>
      <c r="G171" s="394" t="s">
        <v>21</v>
      </c>
      <c r="H171" s="397" t="s">
        <v>841</v>
      </c>
      <c r="I171" s="397" t="s">
        <v>23</v>
      </c>
      <c r="J171" s="397" t="s">
        <v>25</v>
      </c>
      <c r="K171" s="398" t="s">
        <v>22</v>
      </c>
    </row>
    <row r="172" spans="3:11" ht="15.5">
      <c r="C172" s="391" t="s">
        <v>1457</v>
      </c>
      <c r="D172" s="393" t="s">
        <v>21</v>
      </c>
      <c r="E172" s="394" t="s">
        <v>272</v>
      </c>
      <c r="F172" s="394" t="s">
        <v>20</v>
      </c>
      <c r="G172" s="394" t="s">
        <v>25</v>
      </c>
      <c r="H172" s="397" t="s">
        <v>31</v>
      </c>
      <c r="I172" s="397" t="s">
        <v>23</v>
      </c>
      <c r="J172" s="397" t="s">
        <v>22</v>
      </c>
      <c r="K172" s="398" t="s">
        <v>32</v>
      </c>
    </row>
    <row r="173" spans="3:11" ht="15.5">
      <c r="C173" s="391" t="s">
        <v>1456</v>
      </c>
      <c r="D173" s="393" t="s">
        <v>31</v>
      </c>
      <c r="E173" s="394" t="s">
        <v>841</v>
      </c>
      <c r="F173" s="394" t="s">
        <v>32</v>
      </c>
      <c r="G173" s="394" t="s">
        <v>23</v>
      </c>
      <c r="H173" s="397" t="s">
        <v>24</v>
      </c>
      <c r="I173" s="397" t="s">
        <v>272</v>
      </c>
      <c r="J173" s="397" t="s">
        <v>34</v>
      </c>
      <c r="K173" s="398" t="s">
        <v>33</v>
      </c>
    </row>
    <row r="174" spans="3:11" ht="15.5">
      <c r="C174" s="391" t="s">
        <v>1455</v>
      </c>
      <c r="D174" s="393" t="s">
        <v>22</v>
      </c>
      <c r="E174" s="394" t="s">
        <v>841</v>
      </c>
      <c r="F174" s="394" t="s">
        <v>32</v>
      </c>
      <c r="G174" s="394" t="s">
        <v>24</v>
      </c>
      <c r="H174" s="397" t="s">
        <v>31</v>
      </c>
      <c r="I174" s="397" t="s">
        <v>272</v>
      </c>
      <c r="J174" s="397" t="s">
        <v>34</v>
      </c>
      <c r="K174" s="398" t="s">
        <v>33</v>
      </c>
    </row>
    <row r="175" spans="3:11" ht="15.5">
      <c r="C175" s="391" t="s">
        <v>1454</v>
      </c>
      <c r="D175" s="393" t="s">
        <v>22</v>
      </c>
      <c r="E175" s="394" t="s">
        <v>841</v>
      </c>
      <c r="F175" s="394" t="s">
        <v>32</v>
      </c>
      <c r="G175" s="394" t="s">
        <v>23</v>
      </c>
      <c r="H175" s="397" t="s">
        <v>24</v>
      </c>
      <c r="I175" s="397" t="s">
        <v>31</v>
      </c>
      <c r="J175" s="397" t="s">
        <v>34</v>
      </c>
      <c r="K175" s="398" t="s">
        <v>33</v>
      </c>
    </row>
    <row r="176" spans="3:11" ht="15.5">
      <c r="C176" s="391" t="s">
        <v>1453</v>
      </c>
      <c r="D176" s="393" t="s">
        <v>22</v>
      </c>
      <c r="E176" s="394" t="s">
        <v>841</v>
      </c>
      <c r="F176" s="394" t="s">
        <v>32</v>
      </c>
      <c r="G176" s="394" t="s">
        <v>23</v>
      </c>
      <c r="H176" s="397" t="s">
        <v>24</v>
      </c>
      <c r="I176" s="397" t="s">
        <v>272</v>
      </c>
      <c r="J176" s="397" t="s">
        <v>34</v>
      </c>
      <c r="K176" s="398" t="s">
        <v>33</v>
      </c>
    </row>
    <row r="177" spans="3:11" ht="15.5">
      <c r="C177" s="391" t="s">
        <v>1452</v>
      </c>
      <c r="D177" s="393" t="s">
        <v>22</v>
      </c>
      <c r="E177" s="394" t="s">
        <v>272</v>
      </c>
      <c r="F177" s="394" t="s">
        <v>841</v>
      </c>
      <c r="G177" s="394" t="s">
        <v>23</v>
      </c>
      <c r="H177" s="397" t="s">
        <v>24</v>
      </c>
      <c r="I177" s="397" t="s">
        <v>31</v>
      </c>
      <c r="J177" s="397" t="s">
        <v>34</v>
      </c>
      <c r="K177" s="398" t="s">
        <v>33</v>
      </c>
    </row>
    <row r="178" spans="3:11" ht="15.5">
      <c r="C178" s="391" t="s">
        <v>1451</v>
      </c>
      <c r="D178" s="393" t="s">
        <v>22</v>
      </c>
      <c r="E178" s="394" t="s">
        <v>272</v>
      </c>
      <c r="F178" s="394" t="s">
        <v>32</v>
      </c>
      <c r="G178" s="394" t="s">
        <v>23</v>
      </c>
      <c r="H178" s="397" t="s">
        <v>24</v>
      </c>
      <c r="I178" s="397" t="s">
        <v>31</v>
      </c>
      <c r="J178" s="397" t="s">
        <v>34</v>
      </c>
      <c r="K178" s="398" t="s">
        <v>33</v>
      </c>
    </row>
    <row r="179" spans="3:11" ht="15.5">
      <c r="C179" s="391" t="s">
        <v>1450</v>
      </c>
      <c r="D179" s="393" t="s">
        <v>22</v>
      </c>
      <c r="E179" s="394" t="s">
        <v>272</v>
      </c>
      <c r="F179" s="394" t="s">
        <v>841</v>
      </c>
      <c r="G179" s="394" t="s">
        <v>23</v>
      </c>
      <c r="H179" s="397" t="s">
        <v>24</v>
      </c>
      <c r="I179" s="397" t="s">
        <v>31</v>
      </c>
      <c r="J179" s="397" t="s">
        <v>34</v>
      </c>
      <c r="K179" s="398" t="s">
        <v>32</v>
      </c>
    </row>
    <row r="180" spans="3:11" ht="15.5">
      <c r="C180" s="391" t="s">
        <v>1449</v>
      </c>
      <c r="D180" s="393" t="s">
        <v>22</v>
      </c>
      <c r="E180" s="394" t="s">
        <v>272</v>
      </c>
      <c r="F180" s="394" t="s">
        <v>841</v>
      </c>
      <c r="G180" s="394" t="s">
        <v>23</v>
      </c>
      <c r="H180" s="397" t="s">
        <v>24</v>
      </c>
      <c r="I180" s="397" t="s">
        <v>31</v>
      </c>
      <c r="J180" s="397" t="s">
        <v>32</v>
      </c>
      <c r="K180" s="398" t="s">
        <v>33</v>
      </c>
    </row>
    <row r="181" spans="3:11" ht="15.5">
      <c r="C181" s="391" t="s">
        <v>1448</v>
      </c>
      <c r="D181" s="393" t="s">
        <v>31</v>
      </c>
      <c r="E181" s="394" t="s">
        <v>841</v>
      </c>
      <c r="F181" s="394" t="s">
        <v>32</v>
      </c>
      <c r="G181" s="394" t="s">
        <v>25</v>
      </c>
      <c r="H181" s="397" t="s">
        <v>24</v>
      </c>
      <c r="I181" s="397" t="s">
        <v>272</v>
      </c>
      <c r="J181" s="397" t="s">
        <v>34</v>
      </c>
      <c r="K181" s="398" t="s">
        <v>33</v>
      </c>
    </row>
    <row r="182" spans="3:11" ht="15.5">
      <c r="C182" s="391" t="s">
        <v>1447</v>
      </c>
      <c r="D182" s="393" t="s">
        <v>31</v>
      </c>
      <c r="E182" s="394" t="s">
        <v>841</v>
      </c>
      <c r="F182" s="394" t="s">
        <v>32</v>
      </c>
      <c r="G182" s="394" t="s">
        <v>25</v>
      </c>
      <c r="H182" s="397" t="s">
        <v>24</v>
      </c>
      <c r="I182" s="397" t="s">
        <v>23</v>
      </c>
      <c r="J182" s="397" t="s">
        <v>34</v>
      </c>
      <c r="K182" s="398" t="s">
        <v>33</v>
      </c>
    </row>
    <row r="183" spans="3:11" ht="15.5">
      <c r="C183" s="391" t="s">
        <v>1446</v>
      </c>
      <c r="D183" s="393" t="s">
        <v>32</v>
      </c>
      <c r="E183" s="394" t="s">
        <v>272</v>
      </c>
      <c r="F183" s="394" t="s">
        <v>841</v>
      </c>
      <c r="G183" s="394" t="s">
        <v>25</v>
      </c>
      <c r="H183" s="397" t="s">
        <v>24</v>
      </c>
      <c r="I183" s="397" t="s">
        <v>23</v>
      </c>
      <c r="J183" s="397" t="s">
        <v>34</v>
      </c>
      <c r="K183" s="398" t="s">
        <v>33</v>
      </c>
    </row>
    <row r="184" spans="3:11" ht="15.5">
      <c r="C184" s="391" t="s">
        <v>1445</v>
      </c>
      <c r="D184" s="393" t="s">
        <v>31</v>
      </c>
      <c r="E184" s="394" t="s">
        <v>272</v>
      </c>
      <c r="F184" s="394" t="s">
        <v>841</v>
      </c>
      <c r="G184" s="394" t="s">
        <v>25</v>
      </c>
      <c r="H184" s="397" t="s">
        <v>24</v>
      </c>
      <c r="I184" s="397" t="s">
        <v>23</v>
      </c>
      <c r="J184" s="397" t="s">
        <v>34</v>
      </c>
      <c r="K184" s="398" t="s">
        <v>33</v>
      </c>
    </row>
    <row r="185" spans="3:11" ht="15.5">
      <c r="C185" s="391" t="s">
        <v>1444</v>
      </c>
      <c r="D185" s="393" t="s">
        <v>31</v>
      </c>
      <c r="E185" s="394" t="s">
        <v>272</v>
      </c>
      <c r="F185" s="394" t="s">
        <v>32</v>
      </c>
      <c r="G185" s="394" t="s">
        <v>25</v>
      </c>
      <c r="H185" s="397" t="s">
        <v>24</v>
      </c>
      <c r="I185" s="397" t="s">
        <v>23</v>
      </c>
      <c r="J185" s="397" t="s">
        <v>34</v>
      </c>
      <c r="K185" s="398" t="s">
        <v>33</v>
      </c>
    </row>
    <row r="186" spans="3:11" ht="15.5">
      <c r="C186" s="391" t="s">
        <v>1443</v>
      </c>
      <c r="D186" s="393" t="s">
        <v>31</v>
      </c>
      <c r="E186" s="394" t="s">
        <v>272</v>
      </c>
      <c r="F186" s="394" t="s">
        <v>841</v>
      </c>
      <c r="G186" s="394" t="s">
        <v>25</v>
      </c>
      <c r="H186" s="397" t="s">
        <v>24</v>
      </c>
      <c r="I186" s="397" t="s">
        <v>23</v>
      </c>
      <c r="J186" s="397" t="s">
        <v>34</v>
      </c>
      <c r="K186" s="398" t="s">
        <v>32</v>
      </c>
    </row>
    <row r="187" spans="3:11" ht="15.5">
      <c r="C187" s="391" t="s">
        <v>1442</v>
      </c>
      <c r="D187" s="393" t="s">
        <v>31</v>
      </c>
      <c r="E187" s="394" t="s">
        <v>272</v>
      </c>
      <c r="F187" s="394" t="s">
        <v>841</v>
      </c>
      <c r="G187" s="394" t="s">
        <v>25</v>
      </c>
      <c r="H187" s="397" t="s">
        <v>24</v>
      </c>
      <c r="I187" s="397" t="s">
        <v>23</v>
      </c>
      <c r="J187" s="397" t="s">
        <v>32</v>
      </c>
      <c r="K187" s="398" t="s">
        <v>33</v>
      </c>
    </row>
    <row r="188" spans="3:11" ht="15.5">
      <c r="C188" s="391" t="s">
        <v>1441</v>
      </c>
      <c r="D188" s="393" t="s">
        <v>22</v>
      </c>
      <c r="E188" s="394" t="s">
        <v>841</v>
      </c>
      <c r="F188" s="394" t="s">
        <v>32</v>
      </c>
      <c r="G188" s="394" t="s">
        <v>25</v>
      </c>
      <c r="H188" s="397" t="s">
        <v>24</v>
      </c>
      <c r="I188" s="397" t="s">
        <v>31</v>
      </c>
      <c r="J188" s="397" t="s">
        <v>34</v>
      </c>
      <c r="K188" s="398" t="s">
        <v>33</v>
      </c>
    </row>
    <row r="189" spans="3:11" ht="15.5">
      <c r="C189" s="391" t="s">
        <v>1440</v>
      </c>
      <c r="D189" s="393" t="s">
        <v>22</v>
      </c>
      <c r="E189" s="394" t="s">
        <v>841</v>
      </c>
      <c r="F189" s="394" t="s">
        <v>32</v>
      </c>
      <c r="G189" s="394" t="s">
        <v>25</v>
      </c>
      <c r="H189" s="397" t="s">
        <v>24</v>
      </c>
      <c r="I189" s="397" t="s">
        <v>272</v>
      </c>
      <c r="J189" s="397" t="s">
        <v>34</v>
      </c>
      <c r="K189" s="398" t="s">
        <v>33</v>
      </c>
    </row>
    <row r="190" spans="3:11" ht="15.5">
      <c r="C190" s="391" t="s">
        <v>1439</v>
      </c>
      <c r="D190" s="393" t="s">
        <v>22</v>
      </c>
      <c r="E190" s="394" t="s">
        <v>272</v>
      </c>
      <c r="F190" s="394" t="s">
        <v>841</v>
      </c>
      <c r="G190" s="394" t="s">
        <v>25</v>
      </c>
      <c r="H190" s="397" t="s">
        <v>24</v>
      </c>
      <c r="I190" s="397" t="s">
        <v>31</v>
      </c>
      <c r="J190" s="397" t="s">
        <v>34</v>
      </c>
      <c r="K190" s="398" t="s">
        <v>33</v>
      </c>
    </row>
    <row r="191" spans="3:11" ht="15.5">
      <c r="C191" s="391" t="s">
        <v>1438</v>
      </c>
      <c r="D191" s="393" t="s">
        <v>22</v>
      </c>
      <c r="E191" s="394" t="s">
        <v>272</v>
      </c>
      <c r="F191" s="394" t="s">
        <v>32</v>
      </c>
      <c r="G191" s="394" t="s">
        <v>25</v>
      </c>
      <c r="H191" s="397" t="s">
        <v>24</v>
      </c>
      <c r="I191" s="397" t="s">
        <v>31</v>
      </c>
      <c r="J191" s="397" t="s">
        <v>34</v>
      </c>
      <c r="K191" s="398" t="s">
        <v>33</v>
      </c>
    </row>
    <row r="192" spans="3:11" ht="15.5">
      <c r="C192" s="391" t="s">
        <v>1437</v>
      </c>
      <c r="D192" s="393" t="s">
        <v>22</v>
      </c>
      <c r="E192" s="394" t="s">
        <v>272</v>
      </c>
      <c r="F192" s="394" t="s">
        <v>841</v>
      </c>
      <c r="G192" s="394" t="s">
        <v>25</v>
      </c>
      <c r="H192" s="397" t="s">
        <v>24</v>
      </c>
      <c r="I192" s="397" t="s">
        <v>31</v>
      </c>
      <c r="J192" s="397" t="s">
        <v>34</v>
      </c>
      <c r="K192" s="398" t="s">
        <v>32</v>
      </c>
    </row>
    <row r="193" spans="3:11" ht="15.5">
      <c r="C193" s="391" t="s">
        <v>1436</v>
      </c>
      <c r="D193" s="393" t="s">
        <v>22</v>
      </c>
      <c r="E193" s="394" t="s">
        <v>272</v>
      </c>
      <c r="F193" s="394" t="s">
        <v>841</v>
      </c>
      <c r="G193" s="394" t="s">
        <v>25</v>
      </c>
      <c r="H193" s="397" t="s">
        <v>24</v>
      </c>
      <c r="I193" s="397" t="s">
        <v>31</v>
      </c>
      <c r="J193" s="397" t="s">
        <v>32</v>
      </c>
      <c r="K193" s="398" t="s">
        <v>33</v>
      </c>
    </row>
    <row r="194" spans="3:11" ht="15.5">
      <c r="C194" s="391" t="s">
        <v>1435</v>
      </c>
      <c r="D194" s="393" t="s">
        <v>22</v>
      </c>
      <c r="E194" s="394" t="s">
        <v>841</v>
      </c>
      <c r="F194" s="394" t="s">
        <v>32</v>
      </c>
      <c r="G194" s="394" t="s">
        <v>25</v>
      </c>
      <c r="H194" s="397" t="s">
        <v>24</v>
      </c>
      <c r="I194" s="397" t="s">
        <v>23</v>
      </c>
      <c r="J194" s="397" t="s">
        <v>34</v>
      </c>
      <c r="K194" s="398" t="s">
        <v>33</v>
      </c>
    </row>
    <row r="195" spans="3:11" ht="15.5">
      <c r="C195" s="391" t="s">
        <v>1434</v>
      </c>
      <c r="D195" s="393" t="s">
        <v>31</v>
      </c>
      <c r="E195" s="394" t="s">
        <v>841</v>
      </c>
      <c r="F195" s="394" t="s">
        <v>22</v>
      </c>
      <c r="G195" s="394" t="s">
        <v>25</v>
      </c>
      <c r="H195" s="397" t="s">
        <v>24</v>
      </c>
      <c r="I195" s="397" t="s">
        <v>23</v>
      </c>
      <c r="J195" s="397" t="s">
        <v>34</v>
      </c>
      <c r="K195" s="398" t="s">
        <v>33</v>
      </c>
    </row>
    <row r="196" spans="3:11" ht="15.5">
      <c r="C196" s="391" t="s">
        <v>1433</v>
      </c>
      <c r="D196" s="393" t="s">
        <v>31</v>
      </c>
      <c r="E196" s="394" t="s">
        <v>22</v>
      </c>
      <c r="F196" s="394" t="s">
        <v>32</v>
      </c>
      <c r="G196" s="394" t="s">
        <v>25</v>
      </c>
      <c r="H196" s="397" t="s">
        <v>24</v>
      </c>
      <c r="I196" s="397" t="s">
        <v>23</v>
      </c>
      <c r="J196" s="397" t="s">
        <v>34</v>
      </c>
      <c r="K196" s="398" t="s">
        <v>33</v>
      </c>
    </row>
    <row r="197" spans="3:11" ht="15.5">
      <c r="C197" s="391" t="s">
        <v>1432</v>
      </c>
      <c r="D197" s="393" t="s">
        <v>31</v>
      </c>
      <c r="E197" s="394" t="s">
        <v>841</v>
      </c>
      <c r="F197" s="394" t="s">
        <v>22</v>
      </c>
      <c r="G197" s="394" t="s">
        <v>25</v>
      </c>
      <c r="H197" s="397" t="s">
        <v>24</v>
      </c>
      <c r="I197" s="397" t="s">
        <v>23</v>
      </c>
      <c r="J197" s="397" t="s">
        <v>34</v>
      </c>
      <c r="K197" s="398" t="s">
        <v>32</v>
      </c>
    </row>
    <row r="198" spans="3:11" ht="15.5">
      <c r="C198" s="391" t="s">
        <v>1431</v>
      </c>
      <c r="D198" s="393" t="s">
        <v>31</v>
      </c>
      <c r="E198" s="394" t="s">
        <v>841</v>
      </c>
      <c r="F198" s="394" t="s">
        <v>22</v>
      </c>
      <c r="G198" s="394" t="s">
        <v>25</v>
      </c>
      <c r="H198" s="397" t="s">
        <v>24</v>
      </c>
      <c r="I198" s="397" t="s">
        <v>23</v>
      </c>
      <c r="J198" s="397" t="s">
        <v>32</v>
      </c>
      <c r="K198" s="398" t="s">
        <v>33</v>
      </c>
    </row>
    <row r="199" spans="3:11" ht="15.5">
      <c r="C199" s="391" t="s">
        <v>1430</v>
      </c>
      <c r="D199" s="393" t="s">
        <v>22</v>
      </c>
      <c r="E199" s="394" t="s">
        <v>272</v>
      </c>
      <c r="F199" s="394" t="s">
        <v>841</v>
      </c>
      <c r="G199" s="394" t="s">
        <v>25</v>
      </c>
      <c r="H199" s="397" t="s">
        <v>24</v>
      </c>
      <c r="I199" s="397" t="s">
        <v>23</v>
      </c>
      <c r="J199" s="397" t="s">
        <v>34</v>
      </c>
      <c r="K199" s="398" t="s">
        <v>33</v>
      </c>
    </row>
    <row r="200" spans="3:11" ht="15.5">
      <c r="C200" s="391" t="s">
        <v>1429</v>
      </c>
      <c r="D200" s="393" t="s">
        <v>22</v>
      </c>
      <c r="E200" s="394" t="s">
        <v>272</v>
      </c>
      <c r="F200" s="394" t="s">
        <v>32</v>
      </c>
      <c r="G200" s="394" t="s">
        <v>25</v>
      </c>
      <c r="H200" s="397" t="s">
        <v>24</v>
      </c>
      <c r="I200" s="397" t="s">
        <v>23</v>
      </c>
      <c r="J200" s="397" t="s">
        <v>34</v>
      </c>
      <c r="K200" s="398" t="s">
        <v>33</v>
      </c>
    </row>
    <row r="201" spans="3:11" ht="15.5">
      <c r="C201" s="391" t="s">
        <v>1428</v>
      </c>
      <c r="D201" s="393" t="s">
        <v>22</v>
      </c>
      <c r="E201" s="394" t="s">
        <v>272</v>
      </c>
      <c r="F201" s="394" t="s">
        <v>841</v>
      </c>
      <c r="G201" s="394" t="s">
        <v>25</v>
      </c>
      <c r="H201" s="397" t="s">
        <v>24</v>
      </c>
      <c r="I201" s="397" t="s">
        <v>23</v>
      </c>
      <c r="J201" s="397" t="s">
        <v>34</v>
      </c>
      <c r="K201" s="398" t="s">
        <v>32</v>
      </c>
    </row>
    <row r="202" spans="3:11" ht="15.5">
      <c r="C202" s="391" t="s">
        <v>1427</v>
      </c>
      <c r="D202" s="393" t="s">
        <v>22</v>
      </c>
      <c r="E202" s="394" t="s">
        <v>272</v>
      </c>
      <c r="F202" s="394" t="s">
        <v>841</v>
      </c>
      <c r="G202" s="394" t="s">
        <v>25</v>
      </c>
      <c r="H202" s="397" t="s">
        <v>24</v>
      </c>
      <c r="I202" s="397" t="s">
        <v>23</v>
      </c>
      <c r="J202" s="397" t="s">
        <v>32</v>
      </c>
      <c r="K202" s="398" t="s">
        <v>33</v>
      </c>
    </row>
    <row r="203" spans="3:11" ht="15.5">
      <c r="C203" s="391" t="s">
        <v>1426</v>
      </c>
      <c r="D203" s="393" t="s">
        <v>31</v>
      </c>
      <c r="E203" s="394" t="s">
        <v>272</v>
      </c>
      <c r="F203" s="394" t="s">
        <v>22</v>
      </c>
      <c r="G203" s="394" t="s">
        <v>25</v>
      </c>
      <c r="H203" s="397" t="s">
        <v>24</v>
      </c>
      <c r="I203" s="397" t="s">
        <v>23</v>
      </c>
      <c r="J203" s="397" t="s">
        <v>34</v>
      </c>
      <c r="K203" s="398" t="s">
        <v>33</v>
      </c>
    </row>
    <row r="204" spans="3:11" ht="15.5">
      <c r="C204" s="391" t="s">
        <v>1425</v>
      </c>
      <c r="D204" s="393" t="s">
        <v>31</v>
      </c>
      <c r="E204" s="394" t="s">
        <v>272</v>
      </c>
      <c r="F204" s="394" t="s">
        <v>841</v>
      </c>
      <c r="G204" s="394" t="s">
        <v>25</v>
      </c>
      <c r="H204" s="397" t="s">
        <v>24</v>
      </c>
      <c r="I204" s="397" t="s">
        <v>23</v>
      </c>
      <c r="J204" s="397" t="s">
        <v>34</v>
      </c>
      <c r="K204" s="398" t="s">
        <v>22</v>
      </c>
    </row>
    <row r="205" spans="3:11" ht="15.5">
      <c r="C205" s="391" t="s">
        <v>1424</v>
      </c>
      <c r="D205" s="393" t="s">
        <v>31</v>
      </c>
      <c r="E205" s="394" t="s">
        <v>272</v>
      </c>
      <c r="F205" s="394" t="s">
        <v>841</v>
      </c>
      <c r="G205" s="394" t="s">
        <v>25</v>
      </c>
      <c r="H205" s="397" t="s">
        <v>24</v>
      </c>
      <c r="I205" s="397" t="s">
        <v>23</v>
      </c>
      <c r="J205" s="397" t="s">
        <v>22</v>
      </c>
      <c r="K205" s="398" t="s">
        <v>33</v>
      </c>
    </row>
    <row r="206" spans="3:11" ht="15.5">
      <c r="C206" s="391" t="s">
        <v>1423</v>
      </c>
      <c r="D206" s="393" t="s">
        <v>31</v>
      </c>
      <c r="E206" s="394" t="s">
        <v>272</v>
      </c>
      <c r="F206" s="394" t="s">
        <v>22</v>
      </c>
      <c r="G206" s="394" t="s">
        <v>25</v>
      </c>
      <c r="H206" s="397" t="s">
        <v>24</v>
      </c>
      <c r="I206" s="397" t="s">
        <v>23</v>
      </c>
      <c r="J206" s="397" t="s">
        <v>34</v>
      </c>
      <c r="K206" s="398" t="s">
        <v>32</v>
      </c>
    </row>
    <row r="207" spans="3:11" ht="15.5">
      <c r="C207" s="391" t="s">
        <v>1422</v>
      </c>
      <c r="D207" s="393" t="s">
        <v>31</v>
      </c>
      <c r="E207" s="394" t="s">
        <v>272</v>
      </c>
      <c r="F207" s="394" t="s">
        <v>22</v>
      </c>
      <c r="G207" s="394" t="s">
        <v>25</v>
      </c>
      <c r="H207" s="397" t="s">
        <v>24</v>
      </c>
      <c r="I207" s="397" t="s">
        <v>23</v>
      </c>
      <c r="J207" s="397" t="s">
        <v>32</v>
      </c>
      <c r="K207" s="398" t="s">
        <v>33</v>
      </c>
    </row>
    <row r="208" spans="3:11" ht="15.5">
      <c r="C208" s="391" t="s">
        <v>1421</v>
      </c>
      <c r="D208" s="393" t="s">
        <v>31</v>
      </c>
      <c r="E208" s="394" t="s">
        <v>272</v>
      </c>
      <c r="F208" s="394" t="s">
        <v>841</v>
      </c>
      <c r="G208" s="394" t="s">
        <v>25</v>
      </c>
      <c r="H208" s="397" t="s">
        <v>24</v>
      </c>
      <c r="I208" s="397" t="s">
        <v>23</v>
      </c>
      <c r="J208" s="397" t="s">
        <v>22</v>
      </c>
      <c r="K208" s="398" t="s">
        <v>32</v>
      </c>
    </row>
    <row r="209" spans="3:11" ht="15.5">
      <c r="C209" s="391" t="s">
        <v>1420</v>
      </c>
      <c r="D209" s="393" t="s">
        <v>31</v>
      </c>
      <c r="E209" s="394" t="s">
        <v>841</v>
      </c>
      <c r="F209" s="394" t="s">
        <v>32</v>
      </c>
      <c r="G209" s="394" t="s">
        <v>21</v>
      </c>
      <c r="H209" s="397" t="s">
        <v>24</v>
      </c>
      <c r="I209" s="397" t="s">
        <v>272</v>
      </c>
      <c r="J209" s="397" t="s">
        <v>34</v>
      </c>
      <c r="K209" s="398" t="s">
        <v>33</v>
      </c>
    </row>
    <row r="210" spans="3:11" ht="15.5">
      <c r="C210" s="391" t="s">
        <v>1419</v>
      </c>
      <c r="D210" s="393" t="s">
        <v>31</v>
      </c>
      <c r="E210" s="394" t="s">
        <v>841</v>
      </c>
      <c r="F210" s="394" t="s">
        <v>32</v>
      </c>
      <c r="G210" s="394" t="s">
        <v>21</v>
      </c>
      <c r="H210" s="397" t="s">
        <v>24</v>
      </c>
      <c r="I210" s="397" t="s">
        <v>23</v>
      </c>
      <c r="J210" s="397" t="s">
        <v>34</v>
      </c>
      <c r="K210" s="398" t="s">
        <v>33</v>
      </c>
    </row>
    <row r="211" spans="3:11" ht="15.5">
      <c r="C211" s="391" t="s">
        <v>1418</v>
      </c>
      <c r="D211" s="393" t="s">
        <v>32</v>
      </c>
      <c r="E211" s="394" t="s">
        <v>272</v>
      </c>
      <c r="F211" s="394" t="s">
        <v>841</v>
      </c>
      <c r="G211" s="394" t="s">
        <v>21</v>
      </c>
      <c r="H211" s="397" t="s">
        <v>24</v>
      </c>
      <c r="I211" s="397" t="s">
        <v>23</v>
      </c>
      <c r="J211" s="397" t="s">
        <v>34</v>
      </c>
      <c r="K211" s="398" t="s">
        <v>33</v>
      </c>
    </row>
    <row r="212" spans="3:11" ht="15.5">
      <c r="C212" s="391" t="s">
        <v>1417</v>
      </c>
      <c r="D212" s="393" t="s">
        <v>31</v>
      </c>
      <c r="E212" s="394" t="s">
        <v>272</v>
      </c>
      <c r="F212" s="394" t="s">
        <v>841</v>
      </c>
      <c r="G212" s="394" t="s">
        <v>21</v>
      </c>
      <c r="H212" s="397" t="s">
        <v>24</v>
      </c>
      <c r="I212" s="397" t="s">
        <v>23</v>
      </c>
      <c r="J212" s="397" t="s">
        <v>34</v>
      </c>
      <c r="K212" s="398" t="s">
        <v>33</v>
      </c>
    </row>
    <row r="213" spans="3:11" ht="15.5">
      <c r="C213" s="391" t="s">
        <v>1416</v>
      </c>
      <c r="D213" s="393" t="s">
        <v>31</v>
      </c>
      <c r="E213" s="394" t="s">
        <v>272</v>
      </c>
      <c r="F213" s="394" t="s">
        <v>32</v>
      </c>
      <c r="G213" s="394" t="s">
        <v>21</v>
      </c>
      <c r="H213" s="397" t="s">
        <v>24</v>
      </c>
      <c r="I213" s="397" t="s">
        <v>23</v>
      </c>
      <c r="J213" s="397" t="s">
        <v>34</v>
      </c>
      <c r="K213" s="398" t="s">
        <v>33</v>
      </c>
    </row>
    <row r="214" spans="3:11" ht="15.5">
      <c r="C214" s="391" t="s">
        <v>1415</v>
      </c>
      <c r="D214" s="393" t="s">
        <v>31</v>
      </c>
      <c r="E214" s="394" t="s">
        <v>272</v>
      </c>
      <c r="F214" s="394" t="s">
        <v>841</v>
      </c>
      <c r="G214" s="394" t="s">
        <v>21</v>
      </c>
      <c r="H214" s="397" t="s">
        <v>24</v>
      </c>
      <c r="I214" s="397" t="s">
        <v>23</v>
      </c>
      <c r="J214" s="397" t="s">
        <v>34</v>
      </c>
      <c r="K214" s="398" t="s">
        <v>32</v>
      </c>
    </row>
    <row r="215" spans="3:11" ht="15.5">
      <c r="C215" s="391" t="s">
        <v>1414</v>
      </c>
      <c r="D215" s="393" t="s">
        <v>31</v>
      </c>
      <c r="E215" s="394" t="s">
        <v>272</v>
      </c>
      <c r="F215" s="394" t="s">
        <v>841</v>
      </c>
      <c r="G215" s="394" t="s">
        <v>21</v>
      </c>
      <c r="H215" s="397" t="s">
        <v>24</v>
      </c>
      <c r="I215" s="397" t="s">
        <v>23</v>
      </c>
      <c r="J215" s="397" t="s">
        <v>32</v>
      </c>
      <c r="K215" s="398" t="s">
        <v>33</v>
      </c>
    </row>
    <row r="216" spans="3:11" ht="15.5">
      <c r="C216" s="391" t="s">
        <v>1413</v>
      </c>
      <c r="D216" s="393" t="s">
        <v>22</v>
      </c>
      <c r="E216" s="394" t="s">
        <v>841</v>
      </c>
      <c r="F216" s="394" t="s">
        <v>32</v>
      </c>
      <c r="G216" s="394" t="s">
        <v>21</v>
      </c>
      <c r="H216" s="397" t="s">
        <v>24</v>
      </c>
      <c r="I216" s="397" t="s">
        <v>31</v>
      </c>
      <c r="J216" s="397" t="s">
        <v>34</v>
      </c>
      <c r="K216" s="398" t="s">
        <v>33</v>
      </c>
    </row>
    <row r="217" spans="3:11" ht="15.5">
      <c r="C217" s="391" t="s">
        <v>1412</v>
      </c>
      <c r="D217" s="393" t="s">
        <v>22</v>
      </c>
      <c r="E217" s="394" t="s">
        <v>841</v>
      </c>
      <c r="F217" s="394" t="s">
        <v>32</v>
      </c>
      <c r="G217" s="394" t="s">
        <v>21</v>
      </c>
      <c r="H217" s="397" t="s">
        <v>24</v>
      </c>
      <c r="I217" s="397" t="s">
        <v>272</v>
      </c>
      <c r="J217" s="397" t="s">
        <v>34</v>
      </c>
      <c r="K217" s="398" t="s">
        <v>33</v>
      </c>
    </row>
    <row r="218" spans="3:11" ht="15.5">
      <c r="C218" s="391" t="s">
        <v>1411</v>
      </c>
      <c r="D218" s="393" t="s">
        <v>22</v>
      </c>
      <c r="E218" s="394" t="s">
        <v>272</v>
      </c>
      <c r="F218" s="394" t="s">
        <v>841</v>
      </c>
      <c r="G218" s="394" t="s">
        <v>21</v>
      </c>
      <c r="H218" s="397" t="s">
        <v>24</v>
      </c>
      <c r="I218" s="397" t="s">
        <v>31</v>
      </c>
      <c r="J218" s="397" t="s">
        <v>34</v>
      </c>
      <c r="K218" s="398" t="s">
        <v>33</v>
      </c>
    </row>
    <row r="219" spans="3:11" ht="15.5">
      <c r="C219" s="391" t="s">
        <v>1410</v>
      </c>
      <c r="D219" s="393" t="s">
        <v>22</v>
      </c>
      <c r="E219" s="394" t="s">
        <v>272</v>
      </c>
      <c r="F219" s="394" t="s">
        <v>32</v>
      </c>
      <c r="G219" s="394" t="s">
        <v>21</v>
      </c>
      <c r="H219" s="397" t="s">
        <v>24</v>
      </c>
      <c r="I219" s="397" t="s">
        <v>31</v>
      </c>
      <c r="J219" s="397" t="s">
        <v>34</v>
      </c>
      <c r="K219" s="398" t="s">
        <v>33</v>
      </c>
    </row>
    <row r="220" spans="3:11" ht="15.5">
      <c r="C220" s="391" t="s">
        <v>1409</v>
      </c>
      <c r="D220" s="393" t="s">
        <v>22</v>
      </c>
      <c r="E220" s="394" t="s">
        <v>272</v>
      </c>
      <c r="F220" s="394" t="s">
        <v>841</v>
      </c>
      <c r="G220" s="394" t="s">
        <v>21</v>
      </c>
      <c r="H220" s="397" t="s">
        <v>24</v>
      </c>
      <c r="I220" s="397" t="s">
        <v>31</v>
      </c>
      <c r="J220" s="397" t="s">
        <v>34</v>
      </c>
      <c r="K220" s="398" t="s">
        <v>32</v>
      </c>
    </row>
    <row r="221" spans="3:11" ht="15.5">
      <c r="C221" s="391" t="s">
        <v>1408</v>
      </c>
      <c r="D221" s="393" t="s">
        <v>22</v>
      </c>
      <c r="E221" s="394" t="s">
        <v>272</v>
      </c>
      <c r="F221" s="394" t="s">
        <v>841</v>
      </c>
      <c r="G221" s="394" t="s">
        <v>21</v>
      </c>
      <c r="H221" s="397" t="s">
        <v>24</v>
      </c>
      <c r="I221" s="397" t="s">
        <v>31</v>
      </c>
      <c r="J221" s="397" t="s">
        <v>32</v>
      </c>
      <c r="K221" s="398" t="s">
        <v>33</v>
      </c>
    </row>
    <row r="222" spans="3:11" ht="15.5">
      <c r="C222" s="391" t="s">
        <v>1407</v>
      </c>
      <c r="D222" s="393" t="s">
        <v>22</v>
      </c>
      <c r="E222" s="394" t="s">
        <v>841</v>
      </c>
      <c r="F222" s="394" t="s">
        <v>32</v>
      </c>
      <c r="G222" s="394" t="s">
        <v>21</v>
      </c>
      <c r="H222" s="397" t="s">
        <v>24</v>
      </c>
      <c r="I222" s="397" t="s">
        <v>23</v>
      </c>
      <c r="J222" s="397" t="s">
        <v>34</v>
      </c>
      <c r="K222" s="398" t="s">
        <v>33</v>
      </c>
    </row>
    <row r="223" spans="3:11" ht="15.5">
      <c r="C223" s="391" t="s">
        <v>1406</v>
      </c>
      <c r="D223" s="393" t="s">
        <v>31</v>
      </c>
      <c r="E223" s="394" t="s">
        <v>841</v>
      </c>
      <c r="F223" s="394" t="s">
        <v>22</v>
      </c>
      <c r="G223" s="394" t="s">
        <v>21</v>
      </c>
      <c r="H223" s="397" t="s">
        <v>24</v>
      </c>
      <c r="I223" s="397" t="s">
        <v>23</v>
      </c>
      <c r="J223" s="397" t="s">
        <v>34</v>
      </c>
      <c r="K223" s="398" t="s">
        <v>33</v>
      </c>
    </row>
    <row r="224" spans="3:11" ht="15.5">
      <c r="C224" s="391" t="s">
        <v>1405</v>
      </c>
      <c r="D224" s="393" t="s">
        <v>31</v>
      </c>
      <c r="E224" s="394" t="s">
        <v>22</v>
      </c>
      <c r="F224" s="394" t="s">
        <v>32</v>
      </c>
      <c r="G224" s="394" t="s">
        <v>21</v>
      </c>
      <c r="H224" s="397" t="s">
        <v>24</v>
      </c>
      <c r="I224" s="397" t="s">
        <v>23</v>
      </c>
      <c r="J224" s="397" t="s">
        <v>34</v>
      </c>
      <c r="K224" s="398" t="s">
        <v>33</v>
      </c>
    </row>
    <row r="225" spans="3:11" ht="15.5">
      <c r="C225" s="391" t="s">
        <v>1404</v>
      </c>
      <c r="D225" s="393" t="s">
        <v>31</v>
      </c>
      <c r="E225" s="394" t="s">
        <v>841</v>
      </c>
      <c r="F225" s="394" t="s">
        <v>22</v>
      </c>
      <c r="G225" s="394" t="s">
        <v>21</v>
      </c>
      <c r="H225" s="397" t="s">
        <v>24</v>
      </c>
      <c r="I225" s="397" t="s">
        <v>23</v>
      </c>
      <c r="J225" s="397" t="s">
        <v>34</v>
      </c>
      <c r="K225" s="398" t="s">
        <v>32</v>
      </c>
    </row>
    <row r="226" spans="3:11" ht="15.5">
      <c r="C226" s="391" t="s">
        <v>1403</v>
      </c>
      <c r="D226" s="393" t="s">
        <v>31</v>
      </c>
      <c r="E226" s="394" t="s">
        <v>841</v>
      </c>
      <c r="F226" s="394" t="s">
        <v>22</v>
      </c>
      <c r="G226" s="394" t="s">
        <v>21</v>
      </c>
      <c r="H226" s="397" t="s">
        <v>24</v>
      </c>
      <c r="I226" s="397" t="s">
        <v>23</v>
      </c>
      <c r="J226" s="397" t="s">
        <v>32</v>
      </c>
      <c r="K226" s="398" t="s">
        <v>33</v>
      </c>
    </row>
    <row r="227" spans="3:11" ht="15.5">
      <c r="C227" s="391" t="s">
        <v>1402</v>
      </c>
      <c r="D227" s="393" t="s">
        <v>22</v>
      </c>
      <c r="E227" s="394" t="s">
        <v>272</v>
      </c>
      <c r="F227" s="394" t="s">
        <v>841</v>
      </c>
      <c r="G227" s="394" t="s">
        <v>21</v>
      </c>
      <c r="H227" s="397" t="s">
        <v>24</v>
      </c>
      <c r="I227" s="397" t="s">
        <v>23</v>
      </c>
      <c r="J227" s="397" t="s">
        <v>34</v>
      </c>
      <c r="K227" s="398" t="s">
        <v>33</v>
      </c>
    </row>
    <row r="228" spans="3:11" ht="15.5">
      <c r="C228" s="391" t="s">
        <v>1401</v>
      </c>
      <c r="D228" s="393" t="s">
        <v>22</v>
      </c>
      <c r="E228" s="394" t="s">
        <v>272</v>
      </c>
      <c r="F228" s="394" t="s">
        <v>32</v>
      </c>
      <c r="G228" s="394" t="s">
        <v>21</v>
      </c>
      <c r="H228" s="397" t="s">
        <v>24</v>
      </c>
      <c r="I228" s="397" t="s">
        <v>23</v>
      </c>
      <c r="J228" s="397" t="s">
        <v>34</v>
      </c>
      <c r="K228" s="398" t="s">
        <v>33</v>
      </c>
    </row>
    <row r="229" spans="3:11" ht="15.5">
      <c r="C229" s="391" t="s">
        <v>1400</v>
      </c>
      <c r="D229" s="393" t="s">
        <v>22</v>
      </c>
      <c r="E229" s="394" t="s">
        <v>272</v>
      </c>
      <c r="F229" s="394" t="s">
        <v>841</v>
      </c>
      <c r="G229" s="394" t="s">
        <v>21</v>
      </c>
      <c r="H229" s="397" t="s">
        <v>24</v>
      </c>
      <c r="I229" s="397" t="s">
        <v>23</v>
      </c>
      <c r="J229" s="397" t="s">
        <v>34</v>
      </c>
      <c r="K229" s="398" t="s">
        <v>32</v>
      </c>
    </row>
    <row r="230" spans="3:11" ht="15.5">
      <c r="C230" s="391" t="s">
        <v>1399</v>
      </c>
      <c r="D230" s="393" t="s">
        <v>22</v>
      </c>
      <c r="E230" s="394" t="s">
        <v>272</v>
      </c>
      <c r="F230" s="394" t="s">
        <v>841</v>
      </c>
      <c r="G230" s="394" t="s">
        <v>21</v>
      </c>
      <c r="H230" s="397" t="s">
        <v>24</v>
      </c>
      <c r="I230" s="397" t="s">
        <v>23</v>
      </c>
      <c r="J230" s="397" t="s">
        <v>32</v>
      </c>
      <c r="K230" s="398" t="s">
        <v>33</v>
      </c>
    </row>
    <row r="231" spans="3:11" ht="15.5">
      <c r="C231" s="391" t="s">
        <v>1398</v>
      </c>
      <c r="D231" s="393" t="s">
        <v>31</v>
      </c>
      <c r="E231" s="394" t="s">
        <v>272</v>
      </c>
      <c r="F231" s="394" t="s">
        <v>22</v>
      </c>
      <c r="G231" s="394" t="s">
        <v>21</v>
      </c>
      <c r="H231" s="397" t="s">
        <v>24</v>
      </c>
      <c r="I231" s="397" t="s">
        <v>23</v>
      </c>
      <c r="J231" s="397" t="s">
        <v>34</v>
      </c>
      <c r="K231" s="398" t="s">
        <v>33</v>
      </c>
    </row>
    <row r="232" spans="3:11" ht="15.5">
      <c r="C232" s="391" t="s">
        <v>1397</v>
      </c>
      <c r="D232" s="393" t="s">
        <v>31</v>
      </c>
      <c r="E232" s="394" t="s">
        <v>272</v>
      </c>
      <c r="F232" s="394" t="s">
        <v>841</v>
      </c>
      <c r="G232" s="394" t="s">
        <v>21</v>
      </c>
      <c r="H232" s="397" t="s">
        <v>24</v>
      </c>
      <c r="I232" s="397" t="s">
        <v>23</v>
      </c>
      <c r="J232" s="397" t="s">
        <v>34</v>
      </c>
      <c r="K232" s="398" t="s">
        <v>22</v>
      </c>
    </row>
    <row r="233" spans="3:11" ht="15.5">
      <c r="C233" s="391" t="s">
        <v>1396</v>
      </c>
      <c r="D233" s="393" t="s">
        <v>31</v>
      </c>
      <c r="E233" s="394" t="s">
        <v>272</v>
      </c>
      <c r="F233" s="394" t="s">
        <v>841</v>
      </c>
      <c r="G233" s="394" t="s">
        <v>21</v>
      </c>
      <c r="H233" s="397" t="s">
        <v>24</v>
      </c>
      <c r="I233" s="397" t="s">
        <v>23</v>
      </c>
      <c r="J233" s="397" t="s">
        <v>22</v>
      </c>
      <c r="K233" s="398" t="s">
        <v>33</v>
      </c>
    </row>
    <row r="234" spans="3:11" ht="15.5">
      <c r="C234" s="391" t="s">
        <v>1395</v>
      </c>
      <c r="D234" s="393" t="s">
        <v>31</v>
      </c>
      <c r="E234" s="394" t="s">
        <v>272</v>
      </c>
      <c r="F234" s="394" t="s">
        <v>22</v>
      </c>
      <c r="G234" s="394" t="s">
        <v>21</v>
      </c>
      <c r="H234" s="397" t="s">
        <v>24</v>
      </c>
      <c r="I234" s="397" t="s">
        <v>23</v>
      </c>
      <c r="J234" s="397" t="s">
        <v>34</v>
      </c>
      <c r="K234" s="398" t="s">
        <v>32</v>
      </c>
    </row>
    <row r="235" spans="3:11" ht="15.5">
      <c r="C235" s="391" t="s">
        <v>1394</v>
      </c>
      <c r="D235" s="393" t="s">
        <v>31</v>
      </c>
      <c r="E235" s="394" t="s">
        <v>272</v>
      </c>
      <c r="F235" s="394" t="s">
        <v>22</v>
      </c>
      <c r="G235" s="394" t="s">
        <v>21</v>
      </c>
      <c r="H235" s="397" t="s">
        <v>24</v>
      </c>
      <c r="I235" s="397" t="s">
        <v>23</v>
      </c>
      <c r="J235" s="397" t="s">
        <v>32</v>
      </c>
      <c r="K235" s="398" t="s">
        <v>33</v>
      </c>
    </row>
    <row r="236" spans="3:11" ht="15.5">
      <c r="C236" s="391" t="s">
        <v>1393</v>
      </c>
      <c r="D236" s="393" t="s">
        <v>31</v>
      </c>
      <c r="E236" s="394" t="s">
        <v>272</v>
      </c>
      <c r="F236" s="394" t="s">
        <v>841</v>
      </c>
      <c r="G236" s="394" t="s">
        <v>21</v>
      </c>
      <c r="H236" s="397" t="s">
        <v>24</v>
      </c>
      <c r="I236" s="397" t="s">
        <v>23</v>
      </c>
      <c r="J236" s="397" t="s">
        <v>22</v>
      </c>
      <c r="K236" s="398" t="s">
        <v>32</v>
      </c>
    </row>
    <row r="237" spans="3:11" ht="15.5">
      <c r="C237" s="391" t="s">
        <v>1392</v>
      </c>
      <c r="D237" s="393" t="s">
        <v>31</v>
      </c>
      <c r="E237" s="394" t="s">
        <v>841</v>
      </c>
      <c r="F237" s="394" t="s">
        <v>32</v>
      </c>
      <c r="G237" s="394" t="s">
        <v>21</v>
      </c>
      <c r="H237" s="397" t="s">
        <v>24</v>
      </c>
      <c r="I237" s="397" t="s">
        <v>25</v>
      </c>
      <c r="J237" s="397" t="s">
        <v>34</v>
      </c>
      <c r="K237" s="398" t="s">
        <v>33</v>
      </c>
    </row>
    <row r="238" spans="3:11" ht="15.5">
      <c r="C238" s="391" t="s">
        <v>1391</v>
      </c>
      <c r="D238" s="393" t="s">
        <v>32</v>
      </c>
      <c r="E238" s="394" t="s">
        <v>272</v>
      </c>
      <c r="F238" s="394" t="s">
        <v>841</v>
      </c>
      <c r="G238" s="394" t="s">
        <v>21</v>
      </c>
      <c r="H238" s="397" t="s">
        <v>24</v>
      </c>
      <c r="I238" s="397" t="s">
        <v>25</v>
      </c>
      <c r="J238" s="397" t="s">
        <v>34</v>
      </c>
      <c r="K238" s="398" t="s">
        <v>33</v>
      </c>
    </row>
    <row r="239" spans="3:11" ht="15.5">
      <c r="C239" s="391" t="s">
        <v>1390</v>
      </c>
      <c r="D239" s="393" t="s">
        <v>31</v>
      </c>
      <c r="E239" s="394" t="s">
        <v>272</v>
      </c>
      <c r="F239" s="394" t="s">
        <v>841</v>
      </c>
      <c r="G239" s="394" t="s">
        <v>21</v>
      </c>
      <c r="H239" s="397" t="s">
        <v>24</v>
      </c>
      <c r="I239" s="397" t="s">
        <v>25</v>
      </c>
      <c r="J239" s="397" t="s">
        <v>34</v>
      </c>
      <c r="K239" s="398" t="s">
        <v>33</v>
      </c>
    </row>
    <row r="240" spans="3:11" ht="15.5">
      <c r="C240" s="391" t="s">
        <v>1389</v>
      </c>
      <c r="D240" s="393" t="s">
        <v>31</v>
      </c>
      <c r="E240" s="394" t="s">
        <v>272</v>
      </c>
      <c r="F240" s="394" t="s">
        <v>32</v>
      </c>
      <c r="G240" s="394" t="s">
        <v>21</v>
      </c>
      <c r="H240" s="397" t="s">
        <v>24</v>
      </c>
      <c r="I240" s="397" t="s">
        <v>25</v>
      </c>
      <c r="J240" s="397" t="s">
        <v>34</v>
      </c>
      <c r="K240" s="398" t="s">
        <v>33</v>
      </c>
    </row>
    <row r="241" spans="3:11" ht="15.5">
      <c r="C241" s="391" t="s">
        <v>1388</v>
      </c>
      <c r="D241" s="393" t="s">
        <v>31</v>
      </c>
      <c r="E241" s="394" t="s">
        <v>272</v>
      </c>
      <c r="F241" s="394" t="s">
        <v>841</v>
      </c>
      <c r="G241" s="394" t="s">
        <v>21</v>
      </c>
      <c r="H241" s="397" t="s">
        <v>24</v>
      </c>
      <c r="I241" s="397" t="s">
        <v>25</v>
      </c>
      <c r="J241" s="397" t="s">
        <v>34</v>
      </c>
      <c r="K241" s="398" t="s">
        <v>32</v>
      </c>
    </row>
    <row r="242" spans="3:11" ht="15.5">
      <c r="C242" s="391" t="s">
        <v>1387</v>
      </c>
      <c r="D242" s="393" t="s">
        <v>31</v>
      </c>
      <c r="E242" s="394" t="s">
        <v>272</v>
      </c>
      <c r="F242" s="394" t="s">
        <v>841</v>
      </c>
      <c r="G242" s="394" t="s">
        <v>21</v>
      </c>
      <c r="H242" s="397" t="s">
        <v>24</v>
      </c>
      <c r="I242" s="397" t="s">
        <v>25</v>
      </c>
      <c r="J242" s="397" t="s">
        <v>32</v>
      </c>
      <c r="K242" s="398" t="s">
        <v>33</v>
      </c>
    </row>
    <row r="243" spans="3:11" ht="15.5">
      <c r="C243" s="391" t="s">
        <v>1386</v>
      </c>
      <c r="D243" s="393" t="s">
        <v>21</v>
      </c>
      <c r="E243" s="394" t="s">
        <v>841</v>
      </c>
      <c r="F243" s="394" t="s">
        <v>32</v>
      </c>
      <c r="G243" s="394" t="s">
        <v>25</v>
      </c>
      <c r="H243" s="397" t="s">
        <v>24</v>
      </c>
      <c r="I243" s="397" t="s">
        <v>23</v>
      </c>
      <c r="J243" s="397" t="s">
        <v>34</v>
      </c>
      <c r="K243" s="398" t="s">
        <v>33</v>
      </c>
    </row>
    <row r="244" spans="3:11" ht="15.5">
      <c r="C244" s="391" t="s">
        <v>1385</v>
      </c>
      <c r="D244" s="393" t="s">
        <v>31</v>
      </c>
      <c r="E244" s="394" t="s">
        <v>841</v>
      </c>
      <c r="F244" s="394" t="s">
        <v>23</v>
      </c>
      <c r="G244" s="394" t="s">
        <v>21</v>
      </c>
      <c r="H244" s="397" t="s">
        <v>24</v>
      </c>
      <c r="I244" s="397" t="s">
        <v>25</v>
      </c>
      <c r="J244" s="397" t="s">
        <v>34</v>
      </c>
      <c r="K244" s="398" t="s">
        <v>33</v>
      </c>
    </row>
    <row r="245" spans="3:11" ht="15.5">
      <c r="C245" s="391" t="s">
        <v>1384</v>
      </c>
      <c r="D245" s="393" t="s">
        <v>31</v>
      </c>
      <c r="E245" s="394" t="s">
        <v>23</v>
      </c>
      <c r="F245" s="394" t="s">
        <v>32</v>
      </c>
      <c r="G245" s="394" t="s">
        <v>21</v>
      </c>
      <c r="H245" s="397" t="s">
        <v>24</v>
      </c>
      <c r="I245" s="397" t="s">
        <v>25</v>
      </c>
      <c r="J245" s="397" t="s">
        <v>34</v>
      </c>
      <c r="K245" s="398" t="s">
        <v>33</v>
      </c>
    </row>
    <row r="246" spans="3:11" ht="15.5">
      <c r="C246" s="391" t="s">
        <v>1383</v>
      </c>
      <c r="D246" s="393" t="s">
        <v>31</v>
      </c>
      <c r="E246" s="394" t="s">
        <v>841</v>
      </c>
      <c r="F246" s="394" t="s">
        <v>23</v>
      </c>
      <c r="G246" s="394" t="s">
        <v>21</v>
      </c>
      <c r="H246" s="397" t="s">
        <v>24</v>
      </c>
      <c r="I246" s="397" t="s">
        <v>25</v>
      </c>
      <c r="J246" s="397" t="s">
        <v>34</v>
      </c>
      <c r="K246" s="398" t="s">
        <v>32</v>
      </c>
    </row>
    <row r="247" spans="3:11" ht="15.5">
      <c r="C247" s="391" t="s">
        <v>1382</v>
      </c>
      <c r="D247" s="393" t="s">
        <v>31</v>
      </c>
      <c r="E247" s="394" t="s">
        <v>841</v>
      </c>
      <c r="F247" s="394" t="s">
        <v>23</v>
      </c>
      <c r="G247" s="394" t="s">
        <v>21</v>
      </c>
      <c r="H247" s="397" t="s">
        <v>24</v>
      </c>
      <c r="I247" s="397" t="s">
        <v>25</v>
      </c>
      <c r="J247" s="397" t="s">
        <v>32</v>
      </c>
      <c r="K247" s="398" t="s">
        <v>33</v>
      </c>
    </row>
    <row r="248" spans="3:11" ht="15.5">
      <c r="C248" s="391" t="s">
        <v>1381</v>
      </c>
      <c r="D248" s="393" t="s">
        <v>21</v>
      </c>
      <c r="E248" s="394" t="s">
        <v>272</v>
      </c>
      <c r="F248" s="394" t="s">
        <v>841</v>
      </c>
      <c r="G248" s="394" t="s">
        <v>25</v>
      </c>
      <c r="H248" s="397" t="s">
        <v>24</v>
      </c>
      <c r="I248" s="397" t="s">
        <v>23</v>
      </c>
      <c r="J248" s="397" t="s">
        <v>34</v>
      </c>
      <c r="K248" s="398" t="s">
        <v>33</v>
      </c>
    </row>
    <row r="249" spans="3:11" ht="15.5">
      <c r="C249" s="391" t="s">
        <v>1380</v>
      </c>
      <c r="D249" s="393" t="s">
        <v>21</v>
      </c>
      <c r="E249" s="394" t="s">
        <v>272</v>
      </c>
      <c r="F249" s="394" t="s">
        <v>32</v>
      </c>
      <c r="G249" s="394" t="s">
        <v>25</v>
      </c>
      <c r="H249" s="397" t="s">
        <v>24</v>
      </c>
      <c r="I249" s="397" t="s">
        <v>23</v>
      </c>
      <c r="J249" s="397" t="s">
        <v>34</v>
      </c>
      <c r="K249" s="398" t="s">
        <v>33</v>
      </c>
    </row>
    <row r="250" spans="3:11" ht="15.5">
      <c r="C250" s="391" t="s">
        <v>1379</v>
      </c>
      <c r="D250" s="393" t="s">
        <v>21</v>
      </c>
      <c r="E250" s="394" t="s">
        <v>272</v>
      </c>
      <c r="F250" s="394" t="s">
        <v>841</v>
      </c>
      <c r="G250" s="394" t="s">
        <v>25</v>
      </c>
      <c r="H250" s="397" t="s">
        <v>24</v>
      </c>
      <c r="I250" s="397" t="s">
        <v>23</v>
      </c>
      <c r="J250" s="397" t="s">
        <v>34</v>
      </c>
      <c r="K250" s="398" t="s">
        <v>32</v>
      </c>
    </row>
    <row r="251" spans="3:11" ht="15.5">
      <c r="C251" s="391" t="s">
        <v>1378</v>
      </c>
      <c r="D251" s="393" t="s">
        <v>21</v>
      </c>
      <c r="E251" s="394" t="s">
        <v>272</v>
      </c>
      <c r="F251" s="394" t="s">
        <v>841</v>
      </c>
      <c r="G251" s="394" t="s">
        <v>25</v>
      </c>
      <c r="H251" s="397" t="s">
        <v>24</v>
      </c>
      <c r="I251" s="397" t="s">
        <v>23</v>
      </c>
      <c r="J251" s="397" t="s">
        <v>32</v>
      </c>
      <c r="K251" s="398" t="s">
        <v>33</v>
      </c>
    </row>
    <row r="252" spans="3:11" ht="15.5">
      <c r="C252" s="391" t="s">
        <v>1377</v>
      </c>
      <c r="D252" s="393" t="s">
        <v>31</v>
      </c>
      <c r="E252" s="394" t="s">
        <v>272</v>
      </c>
      <c r="F252" s="394" t="s">
        <v>23</v>
      </c>
      <c r="G252" s="394" t="s">
        <v>21</v>
      </c>
      <c r="H252" s="397" t="s">
        <v>24</v>
      </c>
      <c r="I252" s="397" t="s">
        <v>25</v>
      </c>
      <c r="J252" s="397" t="s">
        <v>34</v>
      </c>
      <c r="K252" s="398" t="s">
        <v>33</v>
      </c>
    </row>
    <row r="253" spans="3:11" ht="15.5">
      <c r="C253" s="391" t="s">
        <v>1376</v>
      </c>
      <c r="D253" s="393" t="s">
        <v>21</v>
      </c>
      <c r="E253" s="394" t="s">
        <v>272</v>
      </c>
      <c r="F253" s="394" t="s">
        <v>841</v>
      </c>
      <c r="G253" s="394" t="s">
        <v>25</v>
      </c>
      <c r="H253" s="397" t="s">
        <v>24</v>
      </c>
      <c r="I253" s="397" t="s">
        <v>23</v>
      </c>
      <c r="J253" s="397" t="s">
        <v>34</v>
      </c>
      <c r="K253" s="398" t="s">
        <v>31</v>
      </c>
    </row>
    <row r="254" spans="3:11" ht="15.5">
      <c r="C254" s="391" t="s">
        <v>1375</v>
      </c>
      <c r="D254" s="393" t="s">
        <v>31</v>
      </c>
      <c r="E254" s="394" t="s">
        <v>272</v>
      </c>
      <c r="F254" s="394" t="s">
        <v>841</v>
      </c>
      <c r="G254" s="394" t="s">
        <v>21</v>
      </c>
      <c r="H254" s="397" t="s">
        <v>24</v>
      </c>
      <c r="I254" s="397" t="s">
        <v>23</v>
      </c>
      <c r="J254" s="397" t="s">
        <v>25</v>
      </c>
      <c r="K254" s="398" t="s">
        <v>33</v>
      </c>
    </row>
    <row r="255" spans="3:11" ht="15.5">
      <c r="C255" s="391" t="s">
        <v>1374</v>
      </c>
      <c r="D255" s="393" t="s">
        <v>31</v>
      </c>
      <c r="E255" s="394" t="s">
        <v>272</v>
      </c>
      <c r="F255" s="394" t="s">
        <v>23</v>
      </c>
      <c r="G255" s="394" t="s">
        <v>21</v>
      </c>
      <c r="H255" s="397" t="s">
        <v>24</v>
      </c>
      <c r="I255" s="397" t="s">
        <v>25</v>
      </c>
      <c r="J255" s="397" t="s">
        <v>34</v>
      </c>
      <c r="K255" s="398" t="s">
        <v>32</v>
      </c>
    </row>
    <row r="256" spans="3:11" ht="15.5">
      <c r="C256" s="391" t="s">
        <v>1373</v>
      </c>
      <c r="D256" s="393" t="s">
        <v>31</v>
      </c>
      <c r="E256" s="394" t="s">
        <v>272</v>
      </c>
      <c r="F256" s="394" t="s">
        <v>23</v>
      </c>
      <c r="G256" s="394" t="s">
        <v>21</v>
      </c>
      <c r="H256" s="397" t="s">
        <v>24</v>
      </c>
      <c r="I256" s="397" t="s">
        <v>25</v>
      </c>
      <c r="J256" s="397" t="s">
        <v>32</v>
      </c>
      <c r="K256" s="398" t="s">
        <v>33</v>
      </c>
    </row>
    <row r="257" spans="3:11" ht="15.5">
      <c r="C257" s="391" t="s">
        <v>1372</v>
      </c>
      <c r="D257" s="393" t="s">
        <v>31</v>
      </c>
      <c r="E257" s="394" t="s">
        <v>272</v>
      </c>
      <c r="F257" s="394" t="s">
        <v>841</v>
      </c>
      <c r="G257" s="394" t="s">
        <v>21</v>
      </c>
      <c r="H257" s="397" t="s">
        <v>24</v>
      </c>
      <c r="I257" s="397" t="s">
        <v>23</v>
      </c>
      <c r="J257" s="397" t="s">
        <v>25</v>
      </c>
      <c r="K257" s="398" t="s">
        <v>32</v>
      </c>
    </row>
    <row r="258" spans="3:11" ht="15.5">
      <c r="C258" s="391" t="s">
        <v>1371</v>
      </c>
      <c r="D258" s="393" t="s">
        <v>22</v>
      </c>
      <c r="E258" s="394" t="s">
        <v>841</v>
      </c>
      <c r="F258" s="394" t="s">
        <v>32</v>
      </c>
      <c r="G258" s="394" t="s">
        <v>21</v>
      </c>
      <c r="H258" s="397" t="s">
        <v>24</v>
      </c>
      <c r="I258" s="397" t="s">
        <v>25</v>
      </c>
      <c r="J258" s="397" t="s">
        <v>34</v>
      </c>
      <c r="K258" s="398" t="s">
        <v>33</v>
      </c>
    </row>
    <row r="259" spans="3:11" ht="15.5">
      <c r="C259" s="391" t="s">
        <v>1370</v>
      </c>
      <c r="D259" s="393" t="s">
        <v>31</v>
      </c>
      <c r="E259" s="394" t="s">
        <v>841</v>
      </c>
      <c r="F259" s="394" t="s">
        <v>22</v>
      </c>
      <c r="G259" s="394" t="s">
        <v>21</v>
      </c>
      <c r="H259" s="397" t="s">
        <v>24</v>
      </c>
      <c r="I259" s="397" t="s">
        <v>25</v>
      </c>
      <c r="J259" s="397" t="s">
        <v>34</v>
      </c>
      <c r="K259" s="398" t="s">
        <v>33</v>
      </c>
    </row>
    <row r="260" spans="3:11" ht="15.5">
      <c r="C260" s="391" t="s">
        <v>1369</v>
      </c>
      <c r="D260" s="393" t="s">
        <v>31</v>
      </c>
      <c r="E260" s="394" t="s">
        <v>22</v>
      </c>
      <c r="F260" s="394" t="s">
        <v>32</v>
      </c>
      <c r="G260" s="394" t="s">
        <v>21</v>
      </c>
      <c r="H260" s="397" t="s">
        <v>24</v>
      </c>
      <c r="I260" s="397" t="s">
        <v>25</v>
      </c>
      <c r="J260" s="397" t="s">
        <v>34</v>
      </c>
      <c r="K260" s="398" t="s">
        <v>33</v>
      </c>
    </row>
    <row r="261" spans="3:11" ht="15.5">
      <c r="C261" s="391" t="s">
        <v>1368</v>
      </c>
      <c r="D261" s="393" t="s">
        <v>31</v>
      </c>
      <c r="E261" s="394" t="s">
        <v>841</v>
      </c>
      <c r="F261" s="394" t="s">
        <v>22</v>
      </c>
      <c r="G261" s="394" t="s">
        <v>21</v>
      </c>
      <c r="H261" s="397" t="s">
        <v>24</v>
      </c>
      <c r="I261" s="397" t="s">
        <v>25</v>
      </c>
      <c r="J261" s="397" t="s">
        <v>34</v>
      </c>
      <c r="K261" s="398" t="s">
        <v>32</v>
      </c>
    </row>
    <row r="262" spans="3:11" ht="15.5">
      <c r="C262" s="391" t="s">
        <v>1367</v>
      </c>
      <c r="D262" s="393" t="s">
        <v>31</v>
      </c>
      <c r="E262" s="394" t="s">
        <v>841</v>
      </c>
      <c r="F262" s="394" t="s">
        <v>22</v>
      </c>
      <c r="G262" s="394" t="s">
        <v>21</v>
      </c>
      <c r="H262" s="397" t="s">
        <v>24</v>
      </c>
      <c r="I262" s="397" t="s">
        <v>25</v>
      </c>
      <c r="J262" s="397" t="s">
        <v>32</v>
      </c>
      <c r="K262" s="398" t="s">
        <v>33</v>
      </c>
    </row>
    <row r="263" spans="3:11" ht="15.5">
      <c r="C263" s="391" t="s">
        <v>1366</v>
      </c>
      <c r="D263" s="393" t="s">
        <v>22</v>
      </c>
      <c r="E263" s="394" t="s">
        <v>272</v>
      </c>
      <c r="F263" s="394" t="s">
        <v>841</v>
      </c>
      <c r="G263" s="394" t="s">
        <v>21</v>
      </c>
      <c r="H263" s="397" t="s">
        <v>24</v>
      </c>
      <c r="I263" s="397" t="s">
        <v>25</v>
      </c>
      <c r="J263" s="397" t="s">
        <v>34</v>
      </c>
      <c r="K263" s="398" t="s">
        <v>33</v>
      </c>
    </row>
    <row r="264" spans="3:11" ht="15.5">
      <c r="C264" s="391" t="s">
        <v>1365</v>
      </c>
      <c r="D264" s="393" t="s">
        <v>22</v>
      </c>
      <c r="E264" s="394" t="s">
        <v>272</v>
      </c>
      <c r="F264" s="394" t="s">
        <v>32</v>
      </c>
      <c r="G264" s="394" t="s">
        <v>21</v>
      </c>
      <c r="H264" s="397" t="s">
        <v>24</v>
      </c>
      <c r="I264" s="397" t="s">
        <v>25</v>
      </c>
      <c r="J264" s="397" t="s">
        <v>34</v>
      </c>
      <c r="K264" s="398" t="s">
        <v>33</v>
      </c>
    </row>
    <row r="265" spans="3:11" ht="15.5">
      <c r="C265" s="391" t="s">
        <v>1364</v>
      </c>
      <c r="D265" s="393" t="s">
        <v>22</v>
      </c>
      <c r="E265" s="394" t="s">
        <v>272</v>
      </c>
      <c r="F265" s="394" t="s">
        <v>841</v>
      </c>
      <c r="G265" s="394" t="s">
        <v>21</v>
      </c>
      <c r="H265" s="397" t="s">
        <v>24</v>
      </c>
      <c r="I265" s="397" t="s">
        <v>25</v>
      </c>
      <c r="J265" s="397" t="s">
        <v>34</v>
      </c>
      <c r="K265" s="398" t="s">
        <v>32</v>
      </c>
    </row>
    <row r="266" spans="3:11" ht="15.5">
      <c r="C266" s="391" t="s">
        <v>1363</v>
      </c>
      <c r="D266" s="393" t="s">
        <v>22</v>
      </c>
      <c r="E266" s="394" t="s">
        <v>272</v>
      </c>
      <c r="F266" s="394" t="s">
        <v>841</v>
      </c>
      <c r="G266" s="394" t="s">
        <v>21</v>
      </c>
      <c r="H266" s="397" t="s">
        <v>24</v>
      </c>
      <c r="I266" s="397" t="s">
        <v>25</v>
      </c>
      <c r="J266" s="397" t="s">
        <v>32</v>
      </c>
      <c r="K266" s="398" t="s">
        <v>33</v>
      </c>
    </row>
    <row r="267" spans="3:11" ht="15.5">
      <c r="C267" s="391" t="s">
        <v>1362</v>
      </c>
      <c r="D267" s="393" t="s">
        <v>31</v>
      </c>
      <c r="E267" s="394" t="s">
        <v>272</v>
      </c>
      <c r="F267" s="394" t="s">
        <v>22</v>
      </c>
      <c r="G267" s="394" t="s">
        <v>21</v>
      </c>
      <c r="H267" s="397" t="s">
        <v>24</v>
      </c>
      <c r="I267" s="397" t="s">
        <v>25</v>
      </c>
      <c r="J267" s="397" t="s">
        <v>34</v>
      </c>
      <c r="K267" s="398" t="s">
        <v>33</v>
      </c>
    </row>
    <row r="268" spans="3:11" ht="15.5">
      <c r="C268" s="391" t="s">
        <v>1361</v>
      </c>
      <c r="D268" s="393" t="s">
        <v>31</v>
      </c>
      <c r="E268" s="394" t="s">
        <v>272</v>
      </c>
      <c r="F268" s="394" t="s">
        <v>841</v>
      </c>
      <c r="G268" s="394" t="s">
        <v>21</v>
      </c>
      <c r="H268" s="397" t="s">
        <v>24</v>
      </c>
      <c r="I268" s="397" t="s">
        <v>25</v>
      </c>
      <c r="J268" s="397" t="s">
        <v>34</v>
      </c>
      <c r="K268" s="398" t="s">
        <v>22</v>
      </c>
    </row>
    <row r="269" spans="3:11" ht="15.5">
      <c r="C269" s="391" t="s">
        <v>1360</v>
      </c>
      <c r="D269" s="393" t="s">
        <v>31</v>
      </c>
      <c r="E269" s="394" t="s">
        <v>272</v>
      </c>
      <c r="F269" s="394" t="s">
        <v>841</v>
      </c>
      <c r="G269" s="394" t="s">
        <v>21</v>
      </c>
      <c r="H269" s="397" t="s">
        <v>24</v>
      </c>
      <c r="I269" s="397" t="s">
        <v>25</v>
      </c>
      <c r="J269" s="397" t="s">
        <v>22</v>
      </c>
      <c r="K269" s="398" t="s">
        <v>33</v>
      </c>
    </row>
    <row r="270" spans="3:11" ht="15.5">
      <c r="C270" s="391" t="s">
        <v>1359</v>
      </c>
      <c r="D270" s="393" t="s">
        <v>31</v>
      </c>
      <c r="E270" s="394" t="s">
        <v>272</v>
      </c>
      <c r="F270" s="394" t="s">
        <v>22</v>
      </c>
      <c r="G270" s="394" t="s">
        <v>21</v>
      </c>
      <c r="H270" s="397" t="s">
        <v>24</v>
      </c>
      <c r="I270" s="397" t="s">
        <v>25</v>
      </c>
      <c r="J270" s="397" t="s">
        <v>34</v>
      </c>
      <c r="K270" s="398" t="s">
        <v>32</v>
      </c>
    </row>
    <row r="271" spans="3:11" ht="15.5">
      <c r="C271" s="391" t="s">
        <v>1358</v>
      </c>
      <c r="D271" s="393" t="s">
        <v>31</v>
      </c>
      <c r="E271" s="394" t="s">
        <v>272</v>
      </c>
      <c r="F271" s="394" t="s">
        <v>22</v>
      </c>
      <c r="G271" s="394" t="s">
        <v>21</v>
      </c>
      <c r="H271" s="397" t="s">
        <v>24</v>
      </c>
      <c r="I271" s="397" t="s">
        <v>25</v>
      </c>
      <c r="J271" s="397" t="s">
        <v>32</v>
      </c>
      <c r="K271" s="398" t="s">
        <v>33</v>
      </c>
    </row>
    <row r="272" spans="3:11" ht="15.5">
      <c r="C272" s="391" t="s">
        <v>1357</v>
      </c>
      <c r="D272" s="393" t="s">
        <v>31</v>
      </c>
      <c r="E272" s="394" t="s">
        <v>272</v>
      </c>
      <c r="F272" s="394" t="s">
        <v>841</v>
      </c>
      <c r="G272" s="394" t="s">
        <v>21</v>
      </c>
      <c r="H272" s="397" t="s">
        <v>24</v>
      </c>
      <c r="I272" s="397" t="s">
        <v>25</v>
      </c>
      <c r="J272" s="397" t="s">
        <v>22</v>
      </c>
      <c r="K272" s="398" t="s">
        <v>32</v>
      </c>
    </row>
    <row r="273" spans="3:11" ht="15.5">
      <c r="C273" s="391" t="s">
        <v>1356</v>
      </c>
      <c r="D273" s="393" t="s">
        <v>21</v>
      </c>
      <c r="E273" s="394" t="s">
        <v>841</v>
      </c>
      <c r="F273" s="394" t="s">
        <v>22</v>
      </c>
      <c r="G273" s="394" t="s">
        <v>25</v>
      </c>
      <c r="H273" s="397" t="s">
        <v>24</v>
      </c>
      <c r="I273" s="397" t="s">
        <v>23</v>
      </c>
      <c r="J273" s="397" t="s">
        <v>34</v>
      </c>
      <c r="K273" s="398" t="s">
        <v>33</v>
      </c>
    </row>
    <row r="274" spans="3:11" ht="15.5">
      <c r="C274" s="391" t="s">
        <v>1355</v>
      </c>
      <c r="D274" s="393" t="s">
        <v>21</v>
      </c>
      <c r="E274" s="394" t="s">
        <v>22</v>
      </c>
      <c r="F274" s="394" t="s">
        <v>32</v>
      </c>
      <c r="G274" s="394" t="s">
        <v>25</v>
      </c>
      <c r="H274" s="397" t="s">
        <v>24</v>
      </c>
      <c r="I274" s="397" t="s">
        <v>23</v>
      </c>
      <c r="J274" s="397" t="s">
        <v>34</v>
      </c>
      <c r="K274" s="398" t="s">
        <v>33</v>
      </c>
    </row>
    <row r="275" spans="3:11" ht="15.5">
      <c r="C275" s="391" t="s">
        <v>1354</v>
      </c>
      <c r="D275" s="393" t="s">
        <v>21</v>
      </c>
      <c r="E275" s="394" t="s">
        <v>841</v>
      </c>
      <c r="F275" s="394" t="s">
        <v>22</v>
      </c>
      <c r="G275" s="394" t="s">
        <v>25</v>
      </c>
      <c r="H275" s="397" t="s">
        <v>24</v>
      </c>
      <c r="I275" s="397" t="s">
        <v>23</v>
      </c>
      <c r="J275" s="397" t="s">
        <v>34</v>
      </c>
      <c r="K275" s="398" t="s">
        <v>32</v>
      </c>
    </row>
    <row r="276" spans="3:11" ht="15.5">
      <c r="C276" s="391" t="s">
        <v>1353</v>
      </c>
      <c r="D276" s="393" t="s">
        <v>21</v>
      </c>
      <c r="E276" s="394" t="s">
        <v>841</v>
      </c>
      <c r="F276" s="394" t="s">
        <v>22</v>
      </c>
      <c r="G276" s="394" t="s">
        <v>25</v>
      </c>
      <c r="H276" s="397" t="s">
        <v>24</v>
      </c>
      <c r="I276" s="397" t="s">
        <v>23</v>
      </c>
      <c r="J276" s="397" t="s">
        <v>32</v>
      </c>
      <c r="K276" s="398" t="s">
        <v>33</v>
      </c>
    </row>
    <row r="277" spans="3:11" ht="15.5">
      <c r="C277" s="391" t="s">
        <v>1352</v>
      </c>
      <c r="D277" s="393" t="s">
        <v>31</v>
      </c>
      <c r="E277" s="394" t="s">
        <v>22</v>
      </c>
      <c r="F277" s="394" t="s">
        <v>23</v>
      </c>
      <c r="G277" s="394" t="s">
        <v>21</v>
      </c>
      <c r="H277" s="397" t="s">
        <v>24</v>
      </c>
      <c r="I277" s="397" t="s">
        <v>25</v>
      </c>
      <c r="J277" s="397" t="s">
        <v>34</v>
      </c>
      <c r="K277" s="398" t="s">
        <v>33</v>
      </c>
    </row>
    <row r="278" spans="3:11" ht="15.5">
      <c r="C278" s="391" t="s">
        <v>1351</v>
      </c>
      <c r="D278" s="393" t="s">
        <v>31</v>
      </c>
      <c r="E278" s="394" t="s">
        <v>841</v>
      </c>
      <c r="F278" s="394" t="s">
        <v>23</v>
      </c>
      <c r="G278" s="394" t="s">
        <v>21</v>
      </c>
      <c r="H278" s="397" t="s">
        <v>24</v>
      </c>
      <c r="I278" s="397" t="s">
        <v>25</v>
      </c>
      <c r="J278" s="397" t="s">
        <v>34</v>
      </c>
      <c r="K278" s="398" t="s">
        <v>22</v>
      </c>
    </row>
    <row r="279" spans="3:11" ht="15.5">
      <c r="C279" s="391" t="s">
        <v>1350</v>
      </c>
      <c r="D279" s="393" t="s">
        <v>31</v>
      </c>
      <c r="E279" s="394" t="s">
        <v>841</v>
      </c>
      <c r="F279" s="394" t="s">
        <v>22</v>
      </c>
      <c r="G279" s="394" t="s">
        <v>21</v>
      </c>
      <c r="H279" s="397" t="s">
        <v>24</v>
      </c>
      <c r="I279" s="397" t="s">
        <v>23</v>
      </c>
      <c r="J279" s="397" t="s">
        <v>25</v>
      </c>
      <c r="K279" s="398" t="s">
        <v>33</v>
      </c>
    </row>
    <row r="280" spans="3:11" ht="15.5">
      <c r="C280" s="391" t="s">
        <v>1349</v>
      </c>
      <c r="D280" s="393" t="s">
        <v>31</v>
      </c>
      <c r="E280" s="394" t="s">
        <v>22</v>
      </c>
      <c r="F280" s="394" t="s">
        <v>23</v>
      </c>
      <c r="G280" s="394" t="s">
        <v>21</v>
      </c>
      <c r="H280" s="397" t="s">
        <v>24</v>
      </c>
      <c r="I280" s="397" t="s">
        <v>25</v>
      </c>
      <c r="J280" s="397" t="s">
        <v>34</v>
      </c>
      <c r="K280" s="398" t="s">
        <v>32</v>
      </c>
    </row>
    <row r="281" spans="3:11" ht="15.5">
      <c r="C281" s="391" t="s">
        <v>1348</v>
      </c>
      <c r="D281" s="393" t="s">
        <v>31</v>
      </c>
      <c r="E281" s="394" t="s">
        <v>22</v>
      </c>
      <c r="F281" s="394" t="s">
        <v>23</v>
      </c>
      <c r="G281" s="394" t="s">
        <v>21</v>
      </c>
      <c r="H281" s="397" t="s">
        <v>24</v>
      </c>
      <c r="I281" s="397" t="s">
        <v>25</v>
      </c>
      <c r="J281" s="397" t="s">
        <v>32</v>
      </c>
      <c r="K281" s="398" t="s">
        <v>33</v>
      </c>
    </row>
    <row r="282" spans="3:11" ht="15.5">
      <c r="C282" s="391" t="s">
        <v>1347</v>
      </c>
      <c r="D282" s="393" t="s">
        <v>31</v>
      </c>
      <c r="E282" s="394" t="s">
        <v>841</v>
      </c>
      <c r="F282" s="394" t="s">
        <v>22</v>
      </c>
      <c r="G282" s="394" t="s">
        <v>21</v>
      </c>
      <c r="H282" s="397" t="s">
        <v>24</v>
      </c>
      <c r="I282" s="397" t="s">
        <v>23</v>
      </c>
      <c r="J282" s="397" t="s">
        <v>25</v>
      </c>
      <c r="K282" s="398" t="s">
        <v>32</v>
      </c>
    </row>
    <row r="283" spans="3:11" ht="15.5">
      <c r="C283" s="391" t="s">
        <v>1346</v>
      </c>
      <c r="D283" s="393" t="s">
        <v>21</v>
      </c>
      <c r="E283" s="394" t="s">
        <v>272</v>
      </c>
      <c r="F283" s="394" t="s">
        <v>22</v>
      </c>
      <c r="G283" s="394" t="s">
        <v>25</v>
      </c>
      <c r="H283" s="397" t="s">
        <v>24</v>
      </c>
      <c r="I283" s="397" t="s">
        <v>23</v>
      </c>
      <c r="J283" s="397" t="s">
        <v>34</v>
      </c>
      <c r="K283" s="398" t="s">
        <v>33</v>
      </c>
    </row>
    <row r="284" spans="3:11" ht="15.5">
      <c r="C284" s="391" t="s">
        <v>1345</v>
      </c>
      <c r="D284" s="393" t="s">
        <v>21</v>
      </c>
      <c r="E284" s="394" t="s">
        <v>272</v>
      </c>
      <c r="F284" s="394" t="s">
        <v>841</v>
      </c>
      <c r="G284" s="394" t="s">
        <v>25</v>
      </c>
      <c r="H284" s="397" t="s">
        <v>24</v>
      </c>
      <c r="I284" s="397" t="s">
        <v>23</v>
      </c>
      <c r="J284" s="397" t="s">
        <v>34</v>
      </c>
      <c r="K284" s="398" t="s">
        <v>22</v>
      </c>
    </row>
    <row r="285" spans="3:11" ht="15.5">
      <c r="C285" s="391" t="s">
        <v>1344</v>
      </c>
      <c r="D285" s="393" t="s">
        <v>21</v>
      </c>
      <c r="E285" s="394" t="s">
        <v>272</v>
      </c>
      <c r="F285" s="394" t="s">
        <v>841</v>
      </c>
      <c r="G285" s="394" t="s">
        <v>25</v>
      </c>
      <c r="H285" s="397" t="s">
        <v>24</v>
      </c>
      <c r="I285" s="397" t="s">
        <v>23</v>
      </c>
      <c r="J285" s="397" t="s">
        <v>22</v>
      </c>
      <c r="K285" s="398" t="s">
        <v>33</v>
      </c>
    </row>
    <row r="286" spans="3:11" ht="15.5">
      <c r="C286" s="391" t="s">
        <v>1343</v>
      </c>
      <c r="D286" s="393" t="s">
        <v>21</v>
      </c>
      <c r="E286" s="394" t="s">
        <v>272</v>
      </c>
      <c r="F286" s="394" t="s">
        <v>22</v>
      </c>
      <c r="G286" s="394" t="s">
        <v>25</v>
      </c>
      <c r="H286" s="397" t="s">
        <v>24</v>
      </c>
      <c r="I286" s="397" t="s">
        <v>23</v>
      </c>
      <c r="J286" s="397" t="s">
        <v>34</v>
      </c>
      <c r="K286" s="398" t="s">
        <v>32</v>
      </c>
    </row>
    <row r="287" spans="3:11" ht="15.5">
      <c r="C287" s="391" t="s">
        <v>1342</v>
      </c>
      <c r="D287" s="393" t="s">
        <v>21</v>
      </c>
      <c r="E287" s="394" t="s">
        <v>272</v>
      </c>
      <c r="F287" s="394" t="s">
        <v>22</v>
      </c>
      <c r="G287" s="394" t="s">
        <v>25</v>
      </c>
      <c r="H287" s="397" t="s">
        <v>24</v>
      </c>
      <c r="I287" s="397" t="s">
        <v>23</v>
      </c>
      <c r="J287" s="397" t="s">
        <v>32</v>
      </c>
      <c r="K287" s="398" t="s">
        <v>33</v>
      </c>
    </row>
    <row r="288" spans="3:11" ht="15.5">
      <c r="C288" s="391" t="s">
        <v>1341</v>
      </c>
      <c r="D288" s="393" t="s">
        <v>21</v>
      </c>
      <c r="E288" s="394" t="s">
        <v>272</v>
      </c>
      <c r="F288" s="394" t="s">
        <v>841</v>
      </c>
      <c r="G288" s="394" t="s">
        <v>25</v>
      </c>
      <c r="H288" s="397" t="s">
        <v>24</v>
      </c>
      <c r="I288" s="397" t="s">
        <v>23</v>
      </c>
      <c r="J288" s="397" t="s">
        <v>22</v>
      </c>
      <c r="K288" s="398" t="s">
        <v>32</v>
      </c>
    </row>
    <row r="289" spans="3:11" ht="15.5">
      <c r="C289" s="391" t="s">
        <v>1340</v>
      </c>
      <c r="D289" s="393" t="s">
        <v>31</v>
      </c>
      <c r="E289" s="394" t="s">
        <v>272</v>
      </c>
      <c r="F289" s="394" t="s">
        <v>23</v>
      </c>
      <c r="G289" s="394" t="s">
        <v>21</v>
      </c>
      <c r="H289" s="397" t="s">
        <v>24</v>
      </c>
      <c r="I289" s="397" t="s">
        <v>25</v>
      </c>
      <c r="J289" s="397" t="s">
        <v>34</v>
      </c>
      <c r="K289" s="398" t="s">
        <v>22</v>
      </c>
    </row>
    <row r="290" spans="3:11" ht="15.5">
      <c r="C290" s="391" t="s">
        <v>1339</v>
      </c>
      <c r="D290" s="393" t="s">
        <v>31</v>
      </c>
      <c r="E290" s="394" t="s">
        <v>272</v>
      </c>
      <c r="F290" s="394" t="s">
        <v>22</v>
      </c>
      <c r="G290" s="394" t="s">
        <v>21</v>
      </c>
      <c r="H290" s="397" t="s">
        <v>24</v>
      </c>
      <c r="I290" s="397" t="s">
        <v>23</v>
      </c>
      <c r="J290" s="397" t="s">
        <v>25</v>
      </c>
      <c r="K290" s="398" t="s">
        <v>33</v>
      </c>
    </row>
    <row r="291" spans="3:11" ht="15.5">
      <c r="C291" s="391" t="s">
        <v>1338</v>
      </c>
      <c r="D291" s="393" t="s">
        <v>31</v>
      </c>
      <c r="E291" s="394" t="s">
        <v>272</v>
      </c>
      <c r="F291" s="394" t="s">
        <v>841</v>
      </c>
      <c r="G291" s="394" t="s">
        <v>21</v>
      </c>
      <c r="H291" s="397" t="s">
        <v>24</v>
      </c>
      <c r="I291" s="397" t="s">
        <v>23</v>
      </c>
      <c r="J291" s="397" t="s">
        <v>25</v>
      </c>
      <c r="K291" s="398" t="s">
        <v>22</v>
      </c>
    </row>
    <row r="292" spans="3:11" ht="15.5">
      <c r="C292" s="391" t="s">
        <v>1337</v>
      </c>
      <c r="D292" s="393" t="s">
        <v>31</v>
      </c>
      <c r="E292" s="394" t="s">
        <v>272</v>
      </c>
      <c r="F292" s="394" t="s">
        <v>22</v>
      </c>
      <c r="G292" s="394" t="s">
        <v>21</v>
      </c>
      <c r="H292" s="397" t="s">
        <v>24</v>
      </c>
      <c r="I292" s="397" t="s">
        <v>23</v>
      </c>
      <c r="J292" s="397" t="s">
        <v>25</v>
      </c>
      <c r="K292" s="398" t="s">
        <v>32</v>
      </c>
    </row>
    <row r="293" spans="3:11" ht="15.5">
      <c r="C293" s="391" t="s">
        <v>1336</v>
      </c>
      <c r="D293" s="393" t="s">
        <v>31</v>
      </c>
      <c r="E293" s="394" t="s">
        <v>841</v>
      </c>
      <c r="F293" s="394" t="s">
        <v>20</v>
      </c>
      <c r="G293" s="394" t="s">
        <v>24</v>
      </c>
      <c r="H293" s="397" t="s">
        <v>32</v>
      </c>
      <c r="I293" s="397" t="s">
        <v>272</v>
      </c>
      <c r="J293" s="397" t="s">
        <v>34</v>
      </c>
      <c r="K293" s="398" t="s">
        <v>33</v>
      </c>
    </row>
    <row r="294" spans="3:11" ht="15.5">
      <c r="C294" s="391" t="s">
        <v>1335</v>
      </c>
      <c r="D294" s="393" t="s">
        <v>31</v>
      </c>
      <c r="E294" s="394" t="s">
        <v>841</v>
      </c>
      <c r="F294" s="394" t="s">
        <v>20</v>
      </c>
      <c r="G294" s="394" t="s">
        <v>24</v>
      </c>
      <c r="H294" s="397" t="s">
        <v>32</v>
      </c>
      <c r="I294" s="397" t="s">
        <v>23</v>
      </c>
      <c r="J294" s="397" t="s">
        <v>34</v>
      </c>
      <c r="K294" s="398" t="s">
        <v>33</v>
      </c>
    </row>
    <row r="295" spans="3:11" ht="15.5">
      <c r="C295" s="391" t="s">
        <v>1334</v>
      </c>
      <c r="D295" s="393" t="s">
        <v>32</v>
      </c>
      <c r="E295" s="394" t="s">
        <v>841</v>
      </c>
      <c r="F295" s="394" t="s">
        <v>20</v>
      </c>
      <c r="G295" s="394" t="s">
        <v>23</v>
      </c>
      <c r="H295" s="397" t="s">
        <v>24</v>
      </c>
      <c r="I295" s="397" t="s">
        <v>272</v>
      </c>
      <c r="J295" s="397" t="s">
        <v>34</v>
      </c>
      <c r="K295" s="398" t="s">
        <v>33</v>
      </c>
    </row>
    <row r="296" spans="3:11" ht="15.5">
      <c r="C296" s="391" t="s">
        <v>1333</v>
      </c>
      <c r="D296" s="393" t="s">
        <v>31</v>
      </c>
      <c r="E296" s="394" t="s">
        <v>841</v>
      </c>
      <c r="F296" s="394" t="s">
        <v>20</v>
      </c>
      <c r="G296" s="394" t="s">
        <v>23</v>
      </c>
      <c r="H296" s="397" t="s">
        <v>24</v>
      </c>
      <c r="I296" s="397" t="s">
        <v>272</v>
      </c>
      <c r="J296" s="397" t="s">
        <v>34</v>
      </c>
      <c r="K296" s="398" t="s">
        <v>33</v>
      </c>
    </row>
    <row r="297" spans="3:11" ht="15.5">
      <c r="C297" s="391" t="s">
        <v>1332</v>
      </c>
      <c r="D297" s="393" t="s">
        <v>31</v>
      </c>
      <c r="E297" s="394" t="s">
        <v>272</v>
      </c>
      <c r="F297" s="394" t="s">
        <v>20</v>
      </c>
      <c r="G297" s="394" t="s">
        <v>24</v>
      </c>
      <c r="H297" s="397" t="s">
        <v>32</v>
      </c>
      <c r="I297" s="397" t="s">
        <v>23</v>
      </c>
      <c r="J297" s="397" t="s">
        <v>34</v>
      </c>
      <c r="K297" s="398" t="s">
        <v>33</v>
      </c>
    </row>
    <row r="298" spans="3:11" ht="15.5">
      <c r="C298" s="391" t="s">
        <v>1331</v>
      </c>
      <c r="D298" s="393" t="s">
        <v>31</v>
      </c>
      <c r="E298" s="394" t="s">
        <v>841</v>
      </c>
      <c r="F298" s="394" t="s">
        <v>20</v>
      </c>
      <c r="G298" s="394" t="s">
        <v>23</v>
      </c>
      <c r="H298" s="397" t="s">
        <v>24</v>
      </c>
      <c r="I298" s="397" t="s">
        <v>272</v>
      </c>
      <c r="J298" s="397" t="s">
        <v>34</v>
      </c>
      <c r="K298" s="398" t="s">
        <v>32</v>
      </c>
    </row>
    <row r="299" spans="3:11" ht="15.5">
      <c r="C299" s="391" t="s">
        <v>1330</v>
      </c>
      <c r="D299" s="393" t="s">
        <v>31</v>
      </c>
      <c r="E299" s="394" t="s">
        <v>841</v>
      </c>
      <c r="F299" s="394" t="s">
        <v>20</v>
      </c>
      <c r="G299" s="394" t="s">
        <v>23</v>
      </c>
      <c r="H299" s="397" t="s">
        <v>24</v>
      </c>
      <c r="I299" s="397" t="s">
        <v>272</v>
      </c>
      <c r="J299" s="397" t="s">
        <v>32</v>
      </c>
      <c r="K299" s="398" t="s">
        <v>33</v>
      </c>
    </row>
    <row r="300" spans="3:11" ht="15.5">
      <c r="C300" s="391" t="s">
        <v>1329</v>
      </c>
      <c r="D300" s="393" t="s">
        <v>22</v>
      </c>
      <c r="E300" s="394" t="s">
        <v>841</v>
      </c>
      <c r="F300" s="394" t="s">
        <v>20</v>
      </c>
      <c r="G300" s="394" t="s">
        <v>24</v>
      </c>
      <c r="H300" s="397" t="s">
        <v>32</v>
      </c>
      <c r="I300" s="397" t="s">
        <v>31</v>
      </c>
      <c r="J300" s="397" t="s">
        <v>34</v>
      </c>
      <c r="K300" s="398" t="s">
        <v>33</v>
      </c>
    </row>
    <row r="301" spans="3:11" ht="15.5">
      <c r="C301" s="391" t="s">
        <v>1328</v>
      </c>
      <c r="D301" s="393" t="s">
        <v>22</v>
      </c>
      <c r="E301" s="394" t="s">
        <v>841</v>
      </c>
      <c r="F301" s="394" t="s">
        <v>20</v>
      </c>
      <c r="G301" s="394" t="s">
        <v>24</v>
      </c>
      <c r="H301" s="397" t="s">
        <v>32</v>
      </c>
      <c r="I301" s="397" t="s">
        <v>272</v>
      </c>
      <c r="J301" s="397" t="s">
        <v>34</v>
      </c>
      <c r="K301" s="398" t="s">
        <v>33</v>
      </c>
    </row>
    <row r="302" spans="3:11" ht="15.5">
      <c r="C302" s="391" t="s">
        <v>1327</v>
      </c>
      <c r="D302" s="393" t="s">
        <v>22</v>
      </c>
      <c r="E302" s="394" t="s">
        <v>841</v>
      </c>
      <c r="F302" s="394" t="s">
        <v>20</v>
      </c>
      <c r="G302" s="394" t="s">
        <v>24</v>
      </c>
      <c r="H302" s="397" t="s">
        <v>31</v>
      </c>
      <c r="I302" s="397" t="s">
        <v>272</v>
      </c>
      <c r="J302" s="397" t="s">
        <v>34</v>
      </c>
      <c r="K302" s="398" t="s">
        <v>33</v>
      </c>
    </row>
    <row r="303" spans="3:11" ht="15.5">
      <c r="C303" s="391" t="s">
        <v>1326</v>
      </c>
      <c r="D303" s="393" t="s">
        <v>22</v>
      </c>
      <c r="E303" s="394" t="s">
        <v>272</v>
      </c>
      <c r="F303" s="394" t="s">
        <v>20</v>
      </c>
      <c r="G303" s="394" t="s">
        <v>24</v>
      </c>
      <c r="H303" s="397" t="s">
        <v>32</v>
      </c>
      <c r="I303" s="397" t="s">
        <v>31</v>
      </c>
      <c r="J303" s="397" t="s">
        <v>34</v>
      </c>
      <c r="K303" s="398" t="s">
        <v>33</v>
      </c>
    </row>
    <row r="304" spans="3:11" ht="15.5">
      <c r="C304" s="391" t="s">
        <v>1325</v>
      </c>
      <c r="D304" s="393" t="s">
        <v>22</v>
      </c>
      <c r="E304" s="394" t="s">
        <v>841</v>
      </c>
      <c r="F304" s="394" t="s">
        <v>20</v>
      </c>
      <c r="G304" s="394" t="s">
        <v>24</v>
      </c>
      <c r="H304" s="397" t="s">
        <v>31</v>
      </c>
      <c r="I304" s="397" t="s">
        <v>272</v>
      </c>
      <c r="J304" s="397" t="s">
        <v>34</v>
      </c>
      <c r="K304" s="398" t="s">
        <v>32</v>
      </c>
    </row>
    <row r="305" spans="3:11" ht="15.5">
      <c r="C305" s="391" t="s">
        <v>1324</v>
      </c>
      <c r="D305" s="393" t="s">
        <v>22</v>
      </c>
      <c r="E305" s="394" t="s">
        <v>841</v>
      </c>
      <c r="F305" s="394" t="s">
        <v>20</v>
      </c>
      <c r="G305" s="394" t="s">
        <v>24</v>
      </c>
      <c r="H305" s="397" t="s">
        <v>31</v>
      </c>
      <c r="I305" s="397" t="s">
        <v>272</v>
      </c>
      <c r="J305" s="397" t="s">
        <v>32</v>
      </c>
      <c r="K305" s="398" t="s">
        <v>33</v>
      </c>
    </row>
    <row r="306" spans="3:11" ht="15.5">
      <c r="C306" s="391" t="s">
        <v>1323</v>
      </c>
      <c r="D306" s="393" t="s">
        <v>22</v>
      </c>
      <c r="E306" s="394" t="s">
        <v>841</v>
      </c>
      <c r="F306" s="394" t="s">
        <v>20</v>
      </c>
      <c r="G306" s="394" t="s">
        <v>24</v>
      </c>
      <c r="H306" s="397" t="s">
        <v>32</v>
      </c>
      <c r="I306" s="397" t="s">
        <v>23</v>
      </c>
      <c r="J306" s="397" t="s">
        <v>34</v>
      </c>
      <c r="K306" s="398" t="s">
        <v>33</v>
      </c>
    </row>
    <row r="307" spans="3:11" ht="15.5">
      <c r="C307" s="391" t="s">
        <v>1322</v>
      </c>
      <c r="D307" s="393" t="s">
        <v>22</v>
      </c>
      <c r="E307" s="394" t="s">
        <v>841</v>
      </c>
      <c r="F307" s="394" t="s">
        <v>20</v>
      </c>
      <c r="G307" s="394" t="s">
        <v>23</v>
      </c>
      <c r="H307" s="397" t="s">
        <v>24</v>
      </c>
      <c r="I307" s="397" t="s">
        <v>31</v>
      </c>
      <c r="J307" s="397" t="s">
        <v>34</v>
      </c>
      <c r="K307" s="398" t="s">
        <v>33</v>
      </c>
    </row>
    <row r="308" spans="3:11" ht="15.5">
      <c r="C308" s="391" t="s">
        <v>1321</v>
      </c>
      <c r="D308" s="393" t="s">
        <v>22</v>
      </c>
      <c r="E308" s="394" t="s">
        <v>32</v>
      </c>
      <c r="F308" s="394" t="s">
        <v>20</v>
      </c>
      <c r="G308" s="394" t="s">
        <v>23</v>
      </c>
      <c r="H308" s="397" t="s">
        <v>24</v>
      </c>
      <c r="I308" s="397" t="s">
        <v>31</v>
      </c>
      <c r="J308" s="397" t="s">
        <v>34</v>
      </c>
      <c r="K308" s="398" t="s">
        <v>33</v>
      </c>
    </row>
    <row r="309" spans="3:11" ht="15.5">
      <c r="C309" s="391" t="s">
        <v>1320</v>
      </c>
      <c r="D309" s="393" t="s">
        <v>22</v>
      </c>
      <c r="E309" s="394" t="s">
        <v>841</v>
      </c>
      <c r="F309" s="394" t="s">
        <v>20</v>
      </c>
      <c r="G309" s="394" t="s">
        <v>23</v>
      </c>
      <c r="H309" s="397" t="s">
        <v>24</v>
      </c>
      <c r="I309" s="397" t="s">
        <v>31</v>
      </c>
      <c r="J309" s="397" t="s">
        <v>34</v>
      </c>
      <c r="K309" s="398" t="s">
        <v>32</v>
      </c>
    </row>
    <row r="310" spans="3:11" ht="15.5">
      <c r="C310" s="391" t="s">
        <v>1319</v>
      </c>
      <c r="D310" s="393" t="s">
        <v>22</v>
      </c>
      <c r="E310" s="394" t="s">
        <v>841</v>
      </c>
      <c r="F310" s="394" t="s">
        <v>20</v>
      </c>
      <c r="G310" s="394" t="s">
        <v>23</v>
      </c>
      <c r="H310" s="397" t="s">
        <v>24</v>
      </c>
      <c r="I310" s="397" t="s">
        <v>31</v>
      </c>
      <c r="J310" s="397" t="s">
        <v>32</v>
      </c>
      <c r="K310" s="398" t="s">
        <v>33</v>
      </c>
    </row>
    <row r="311" spans="3:11" ht="15.5">
      <c r="C311" s="391" t="s">
        <v>1318</v>
      </c>
      <c r="D311" s="393" t="s">
        <v>22</v>
      </c>
      <c r="E311" s="394" t="s">
        <v>841</v>
      </c>
      <c r="F311" s="394" t="s">
        <v>20</v>
      </c>
      <c r="G311" s="394" t="s">
        <v>23</v>
      </c>
      <c r="H311" s="397" t="s">
        <v>24</v>
      </c>
      <c r="I311" s="397" t="s">
        <v>272</v>
      </c>
      <c r="J311" s="397" t="s">
        <v>34</v>
      </c>
      <c r="K311" s="398" t="s">
        <v>33</v>
      </c>
    </row>
    <row r="312" spans="3:11" ht="15.5">
      <c r="C312" s="391" t="s">
        <v>1317</v>
      </c>
      <c r="D312" s="393" t="s">
        <v>22</v>
      </c>
      <c r="E312" s="394" t="s">
        <v>272</v>
      </c>
      <c r="F312" s="394" t="s">
        <v>20</v>
      </c>
      <c r="G312" s="394" t="s">
        <v>24</v>
      </c>
      <c r="H312" s="397" t="s">
        <v>32</v>
      </c>
      <c r="I312" s="397" t="s">
        <v>23</v>
      </c>
      <c r="J312" s="397" t="s">
        <v>34</v>
      </c>
      <c r="K312" s="398" t="s">
        <v>33</v>
      </c>
    </row>
    <row r="313" spans="3:11" ht="15.5">
      <c r="C313" s="391" t="s">
        <v>1316</v>
      </c>
      <c r="D313" s="393" t="s">
        <v>22</v>
      </c>
      <c r="E313" s="394" t="s">
        <v>841</v>
      </c>
      <c r="F313" s="394" t="s">
        <v>20</v>
      </c>
      <c r="G313" s="394" t="s">
        <v>23</v>
      </c>
      <c r="H313" s="397" t="s">
        <v>24</v>
      </c>
      <c r="I313" s="397" t="s">
        <v>272</v>
      </c>
      <c r="J313" s="397" t="s">
        <v>34</v>
      </c>
      <c r="K313" s="398" t="s">
        <v>32</v>
      </c>
    </row>
    <row r="314" spans="3:11" ht="15.5">
      <c r="C314" s="391" t="s">
        <v>1315</v>
      </c>
      <c r="D314" s="393" t="s">
        <v>22</v>
      </c>
      <c r="E314" s="394" t="s">
        <v>841</v>
      </c>
      <c r="F314" s="394" t="s">
        <v>20</v>
      </c>
      <c r="G314" s="394" t="s">
        <v>23</v>
      </c>
      <c r="H314" s="397" t="s">
        <v>24</v>
      </c>
      <c r="I314" s="397" t="s">
        <v>272</v>
      </c>
      <c r="J314" s="397" t="s">
        <v>32</v>
      </c>
      <c r="K314" s="398" t="s">
        <v>33</v>
      </c>
    </row>
    <row r="315" spans="3:11" ht="15.5">
      <c r="C315" s="391" t="s">
        <v>1314</v>
      </c>
      <c r="D315" s="393" t="s">
        <v>22</v>
      </c>
      <c r="E315" s="394" t="s">
        <v>272</v>
      </c>
      <c r="F315" s="394" t="s">
        <v>20</v>
      </c>
      <c r="G315" s="394" t="s">
        <v>23</v>
      </c>
      <c r="H315" s="397" t="s">
        <v>24</v>
      </c>
      <c r="I315" s="397" t="s">
        <v>31</v>
      </c>
      <c r="J315" s="397" t="s">
        <v>34</v>
      </c>
      <c r="K315" s="398" t="s">
        <v>33</v>
      </c>
    </row>
    <row r="316" spans="3:11" ht="15.5">
      <c r="C316" s="391" t="s">
        <v>1313</v>
      </c>
      <c r="D316" s="393" t="s">
        <v>31</v>
      </c>
      <c r="E316" s="394" t="s">
        <v>841</v>
      </c>
      <c r="F316" s="394" t="s">
        <v>20</v>
      </c>
      <c r="G316" s="394" t="s">
        <v>23</v>
      </c>
      <c r="H316" s="397" t="s">
        <v>24</v>
      </c>
      <c r="I316" s="397" t="s">
        <v>272</v>
      </c>
      <c r="J316" s="397" t="s">
        <v>34</v>
      </c>
      <c r="K316" s="398" t="s">
        <v>22</v>
      </c>
    </row>
    <row r="317" spans="3:11" ht="15.5">
      <c r="C317" s="391" t="s">
        <v>1312</v>
      </c>
      <c r="D317" s="393" t="s">
        <v>31</v>
      </c>
      <c r="E317" s="394" t="s">
        <v>841</v>
      </c>
      <c r="F317" s="394" t="s">
        <v>20</v>
      </c>
      <c r="G317" s="394" t="s">
        <v>23</v>
      </c>
      <c r="H317" s="397" t="s">
        <v>24</v>
      </c>
      <c r="I317" s="397" t="s">
        <v>272</v>
      </c>
      <c r="J317" s="397" t="s">
        <v>22</v>
      </c>
      <c r="K317" s="398" t="s">
        <v>33</v>
      </c>
    </row>
    <row r="318" spans="3:11" ht="15.5">
      <c r="C318" s="391" t="s">
        <v>1311</v>
      </c>
      <c r="D318" s="393" t="s">
        <v>22</v>
      </c>
      <c r="E318" s="394" t="s">
        <v>272</v>
      </c>
      <c r="F318" s="394" t="s">
        <v>20</v>
      </c>
      <c r="G318" s="394" t="s">
        <v>23</v>
      </c>
      <c r="H318" s="397" t="s">
        <v>24</v>
      </c>
      <c r="I318" s="397" t="s">
        <v>31</v>
      </c>
      <c r="J318" s="397" t="s">
        <v>34</v>
      </c>
      <c r="K318" s="398" t="s">
        <v>32</v>
      </c>
    </row>
    <row r="319" spans="3:11" ht="15.5">
      <c r="C319" s="391" t="s">
        <v>1310</v>
      </c>
      <c r="D319" s="393" t="s">
        <v>22</v>
      </c>
      <c r="E319" s="394" t="s">
        <v>272</v>
      </c>
      <c r="F319" s="394" t="s">
        <v>20</v>
      </c>
      <c r="G319" s="394" t="s">
        <v>23</v>
      </c>
      <c r="H319" s="397" t="s">
        <v>24</v>
      </c>
      <c r="I319" s="397" t="s">
        <v>31</v>
      </c>
      <c r="J319" s="397" t="s">
        <v>32</v>
      </c>
      <c r="K319" s="398" t="s">
        <v>33</v>
      </c>
    </row>
    <row r="320" spans="3:11" ht="15.5">
      <c r="C320" s="391" t="s">
        <v>1309</v>
      </c>
      <c r="D320" s="393" t="s">
        <v>31</v>
      </c>
      <c r="E320" s="394" t="s">
        <v>841</v>
      </c>
      <c r="F320" s="394" t="s">
        <v>20</v>
      </c>
      <c r="G320" s="394" t="s">
        <v>23</v>
      </c>
      <c r="H320" s="397" t="s">
        <v>24</v>
      </c>
      <c r="I320" s="397" t="s">
        <v>272</v>
      </c>
      <c r="J320" s="397" t="s">
        <v>22</v>
      </c>
      <c r="K320" s="398" t="s">
        <v>32</v>
      </c>
    </row>
    <row r="321" spans="3:11" ht="15.5">
      <c r="C321" s="391" t="s">
        <v>1308</v>
      </c>
      <c r="D321" s="393" t="s">
        <v>32</v>
      </c>
      <c r="E321" s="394" t="s">
        <v>841</v>
      </c>
      <c r="F321" s="394" t="s">
        <v>20</v>
      </c>
      <c r="G321" s="394" t="s">
        <v>25</v>
      </c>
      <c r="H321" s="397" t="s">
        <v>24</v>
      </c>
      <c r="I321" s="397" t="s">
        <v>31</v>
      </c>
      <c r="J321" s="397" t="s">
        <v>34</v>
      </c>
      <c r="K321" s="398" t="s">
        <v>33</v>
      </c>
    </row>
    <row r="322" spans="3:11" ht="15.5">
      <c r="C322" s="391" t="s">
        <v>1307</v>
      </c>
      <c r="D322" s="393" t="s">
        <v>32</v>
      </c>
      <c r="E322" s="394" t="s">
        <v>841</v>
      </c>
      <c r="F322" s="394" t="s">
        <v>20</v>
      </c>
      <c r="G322" s="394" t="s">
        <v>25</v>
      </c>
      <c r="H322" s="397" t="s">
        <v>24</v>
      </c>
      <c r="I322" s="397" t="s">
        <v>272</v>
      </c>
      <c r="J322" s="397" t="s">
        <v>34</v>
      </c>
      <c r="K322" s="398" t="s">
        <v>33</v>
      </c>
    </row>
    <row r="323" spans="3:11" ht="15.5">
      <c r="C323" s="391" t="s">
        <v>1306</v>
      </c>
      <c r="D323" s="393" t="s">
        <v>31</v>
      </c>
      <c r="E323" s="394" t="s">
        <v>841</v>
      </c>
      <c r="F323" s="394" t="s">
        <v>20</v>
      </c>
      <c r="G323" s="394" t="s">
        <v>25</v>
      </c>
      <c r="H323" s="397" t="s">
        <v>24</v>
      </c>
      <c r="I323" s="397" t="s">
        <v>272</v>
      </c>
      <c r="J323" s="397" t="s">
        <v>34</v>
      </c>
      <c r="K323" s="398" t="s">
        <v>33</v>
      </c>
    </row>
    <row r="324" spans="3:11" ht="15.5">
      <c r="C324" s="391" t="s">
        <v>1305</v>
      </c>
      <c r="D324" s="393" t="s">
        <v>32</v>
      </c>
      <c r="E324" s="394" t="s">
        <v>272</v>
      </c>
      <c r="F324" s="394" t="s">
        <v>20</v>
      </c>
      <c r="G324" s="394" t="s">
        <v>25</v>
      </c>
      <c r="H324" s="397" t="s">
        <v>24</v>
      </c>
      <c r="I324" s="397" t="s">
        <v>31</v>
      </c>
      <c r="J324" s="397" t="s">
        <v>34</v>
      </c>
      <c r="K324" s="398" t="s">
        <v>33</v>
      </c>
    </row>
    <row r="325" spans="3:11" ht="15.5">
      <c r="C325" s="391" t="s">
        <v>1304</v>
      </c>
      <c r="D325" s="393" t="s">
        <v>31</v>
      </c>
      <c r="E325" s="394" t="s">
        <v>841</v>
      </c>
      <c r="F325" s="394" t="s">
        <v>20</v>
      </c>
      <c r="G325" s="394" t="s">
        <v>25</v>
      </c>
      <c r="H325" s="397" t="s">
        <v>24</v>
      </c>
      <c r="I325" s="397" t="s">
        <v>272</v>
      </c>
      <c r="J325" s="397" t="s">
        <v>34</v>
      </c>
      <c r="K325" s="398" t="s">
        <v>32</v>
      </c>
    </row>
    <row r="326" spans="3:11" ht="15.5">
      <c r="C326" s="391" t="s">
        <v>1303</v>
      </c>
      <c r="D326" s="393" t="s">
        <v>31</v>
      </c>
      <c r="E326" s="394" t="s">
        <v>841</v>
      </c>
      <c r="F326" s="394" t="s">
        <v>20</v>
      </c>
      <c r="G326" s="394" t="s">
        <v>25</v>
      </c>
      <c r="H326" s="397" t="s">
        <v>24</v>
      </c>
      <c r="I326" s="397" t="s">
        <v>272</v>
      </c>
      <c r="J326" s="397" t="s">
        <v>32</v>
      </c>
      <c r="K326" s="398" t="s">
        <v>33</v>
      </c>
    </row>
    <row r="327" spans="3:11" ht="15.5">
      <c r="C327" s="391" t="s">
        <v>1302</v>
      </c>
      <c r="D327" s="393" t="s">
        <v>32</v>
      </c>
      <c r="E327" s="394" t="s">
        <v>841</v>
      </c>
      <c r="F327" s="394" t="s">
        <v>20</v>
      </c>
      <c r="G327" s="394" t="s">
        <v>25</v>
      </c>
      <c r="H327" s="397" t="s">
        <v>24</v>
      </c>
      <c r="I327" s="397" t="s">
        <v>23</v>
      </c>
      <c r="J327" s="397" t="s">
        <v>34</v>
      </c>
      <c r="K327" s="398" t="s">
        <v>33</v>
      </c>
    </row>
    <row r="328" spans="3:11" ht="15.5">
      <c r="C328" s="391" t="s">
        <v>1301</v>
      </c>
      <c r="D328" s="393" t="s">
        <v>31</v>
      </c>
      <c r="E328" s="394" t="s">
        <v>841</v>
      </c>
      <c r="F328" s="394" t="s">
        <v>20</v>
      </c>
      <c r="G328" s="394" t="s">
        <v>25</v>
      </c>
      <c r="H328" s="397" t="s">
        <v>24</v>
      </c>
      <c r="I328" s="397" t="s">
        <v>23</v>
      </c>
      <c r="J328" s="397" t="s">
        <v>34</v>
      </c>
      <c r="K328" s="398" t="s">
        <v>33</v>
      </c>
    </row>
    <row r="329" spans="3:11" ht="15.5">
      <c r="C329" s="391" t="s">
        <v>1300</v>
      </c>
      <c r="D329" s="393" t="s">
        <v>31</v>
      </c>
      <c r="E329" s="394" t="s">
        <v>32</v>
      </c>
      <c r="F329" s="394" t="s">
        <v>20</v>
      </c>
      <c r="G329" s="394" t="s">
        <v>25</v>
      </c>
      <c r="H329" s="397" t="s">
        <v>24</v>
      </c>
      <c r="I329" s="397" t="s">
        <v>23</v>
      </c>
      <c r="J329" s="397" t="s">
        <v>34</v>
      </c>
      <c r="K329" s="398" t="s">
        <v>33</v>
      </c>
    </row>
    <row r="330" spans="3:11" ht="15.5">
      <c r="C330" s="391" t="s">
        <v>1299</v>
      </c>
      <c r="D330" s="393" t="s">
        <v>31</v>
      </c>
      <c r="E330" s="394" t="s">
        <v>841</v>
      </c>
      <c r="F330" s="394" t="s">
        <v>20</v>
      </c>
      <c r="G330" s="394" t="s">
        <v>25</v>
      </c>
      <c r="H330" s="397" t="s">
        <v>24</v>
      </c>
      <c r="I330" s="397" t="s">
        <v>23</v>
      </c>
      <c r="J330" s="397" t="s">
        <v>34</v>
      </c>
      <c r="K330" s="398" t="s">
        <v>32</v>
      </c>
    </row>
    <row r="331" spans="3:11" ht="15.5">
      <c r="C331" s="391" t="s">
        <v>1298</v>
      </c>
      <c r="D331" s="393" t="s">
        <v>31</v>
      </c>
      <c r="E331" s="394" t="s">
        <v>841</v>
      </c>
      <c r="F331" s="394" t="s">
        <v>20</v>
      </c>
      <c r="G331" s="394" t="s">
        <v>25</v>
      </c>
      <c r="H331" s="397" t="s">
        <v>24</v>
      </c>
      <c r="I331" s="397" t="s">
        <v>23</v>
      </c>
      <c r="J331" s="397" t="s">
        <v>32</v>
      </c>
      <c r="K331" s="398" t="s">
        <v>33</v>
      </c>
    </row>
    <row r="332" spans="3:11" ht="15.5">
      <c r="C332" s="391" t="s">
        <v>1297</v>
      </c>
      <c r="D332" s="393" t="s">
        <v>23</v>
      </c>
      <c r="E332" s="394" t="s">
        <v>841</v>
      </c>
      <c r="F332" s="394" t="s">
        <v>20</v>
      </c>
      <c r="G332" s="394" t="s">
        <v>25</v>
      </c>
      <c r="H332" s="397" t="s">
        <v>24</v>
      </c>
      <c r="I332" s="397" t="s">
        <v>272</v>
      </c>
      <c r="J332" s="397" t="s">
        <v>34</v>
      </c>
      <c r="K332" s="398" t="s">
        <v>33</v>
      </c>
    </row>
    <row r="333" spans="3:11" ht="15.5">
      <c r="C333" s="391" t="s">
        <v>1296</v>
      </c>
      <c r="D333" s="393" t="s">
        <v>32</v>
      </c>
      <c r="E333" s="394" t="s">
        <v>272</v>
      </c>
      <c r="F333" s="394" t="s">
        <v>20</v>
      </c>
      <c r="G333" s="394" t="s">
        <v>25</v>
      </c>
      <c r="H333" s="397" t="s">
        <v>24</v>
      </c>
      <c r="I333" s="397" t="s">
        <v>23</v>
      </c>
      <c r="J333" s="397" t="s">
        <v>34</v>
      </c>
      <c r="K333" s="398" t="s">
        <v>33</v>
      </c>
    </row>
    <row r="334" spans="3:11" ht="15.5">
      <c r="C334" s="391" t="s">
        <v>1295</v>
      </c>
      <c r="D334" s="393" t="s">
        <v>23</v>
      </c>
      <c r="E334" s="394" t="s">
        <v>841</v>
      </c>
      <c r="F334" s="394" t="s">
        <v>20</v>
      </c>
      <c r="G334" s="394" t="s">
        <v>25</v>
      </c>
      <c r="H334" s="397" t="s">
        <v>24</v>
      </c>
      <c r="I334" s="397" t="s">
        <v>272</v>
      </c>
      <c r="J334" s="397" t="s">
        <v>34</v>
      </c>
      <c r="K334" s="398" t="s">
        <v>32</v>
      </c>
    </row>
    <row r="335" spans="3:11" ht="15.5">
      <c r="C335" s="391" t="s">
        <v>1294</v>
      </c>
      <c r="D335" s="393" t="s">
        <v>23</v>
      </c>
      <c r="E335" s="394" t="s">
        <v>841</v>
      </c>
      <c r="F335" s="394" t="s">
        <v>20</v>
      </c>
      <c r="G335" s="394" t="s">
        <v>25</v>
      </c>
      <c r="H335" s="397" t="s">
        <v>24</v>
      </c>
      <c r="I335" s="397" t="s">
        <v>272</v>
      </c>
      <c r="J335" s="397" t="s">
        <v>32</v>
      </c>
      <c r="K335" s="398" t="s">
        <v>33</v>
      </c>
    </row>
    <row r="336" spans="3:11" ht="15.5">
      <c r="C336" s="391" t="s">
        <v>1293</v>
      </c>
      <c r="D336" s="393" t="s">
        <v>31</v>
      </c>
      <c r="E336" s="394" t="s">
        <v>272</v>
      </c>
      <c r="F336" s="394" t="s">
        <v>20</v>
      </c>
      <c r="G336" s="394" t="s">
        <v>25</v>
      </c>
      <c r="H336" s="397" t="s">
        <v>24</v>
      </c>
      <c r="I336" s="397" t="s">
        <v>23</v>
      </c>
      <c r="J336" s="397" t="s">
        <v>34</v>
      </c>
      <c r="K336" s="398" t="s">
        <v>33</v>
      </c>
    </row>
    <row r="337" spans="3:11" ht="15.5">
      <c r="C337" s="391" t="s">
        <v>1292</v>
      </c>
      <c r="D337" s="393" t="s">
        <v>31</v>
      </c>
      <c r="E337" s="394" t="s">
        <v>272</v>
      </c>
      <c r="F337" s="394" t="s">
        <v>20</v>
      </c>
      <c r="G337" s="394" t="s">
        <v>25</v>
      </c>
      <c r="H337" s="397" t="s">
        <v>24</v>
      </c>
      <c r="I337" s="397" t="s">
        <v>23</v>
      </c>
      <c r="J337" s="397" t="s">
        <v>34</v>
      </c>
      <c r="K337" s="398" t="s">
        <v>841</v>
      </c>
    </row>
    <row r="338" spans="3:11" ht="15.5">
      <c r="C338" s="391" t="s">
        <v>1291</v>
      </c>
      <c r="D338" s="393" t="s">
        <v>31</v>
      </c>
      <c r="E338" s="394" t="s">
        <v>272</v>
      </c>
      <c r="F338" s="394" t="s">
        <v>20</v>
      </c>
      <c r="G338" s="394" t="s">
        <v>25</v>
      </c>
      <c r="H338" s="397" t="s">
        <v>24</v>
      </c>
      <c r="I338" s="397" t="s">
        <v>23</v>
      </c>
      <c r="J338" s="397" t="s">
        <v>841</v>
      </c>
      <c r="K338" s="398" t="s">
        <v>33</v>
      </c>
    </row>
    <row r="339" spans="3:11" ht="15.5">
      <c r="C339" s="391" t="s">
        <v>1290</v>
      </c>
      <c r="D339" s="393" t="s">
        <v>31</v>
      </c>
      <c r="E339" s="394" t="s">
        <v>272</v>
      </c>
      <c r="F339" s="394" t="s">
        <v>20</v>
      </c>
      <c r="G339" s="394" t="s">
        <v>25</v>
      </c>
      <c r="H339" s="397" t="s">
        <v>24</v>
      </c>
      <c r="I339" s="397" t="s">
        <v>23</v>
      </c>
      <c r="J339" s="397" t="s">
        <v>34</v>
      </c>
      <c r="K339" s="398" t="s">
        <v>32</v>
      </c>
    </row>
    <row r="340" spans="3:11" ht="15.5">
      <c r="C340" s="391" t="s">
        <v>1289</v>
      </c>
      <c r="D340" s="393" t="s">
        <v>31</v>
      </c>
      <c r="E340" s="394" t="s">
        <v>272</v>
      </c>
      <c r="F340" s="394" t="s">
        <v>20</v>
      </c>
      <c r="G340" s="394" t="s">
        <v>25</v>
      </c>
      <c r="H340" s="397" t="s">
        <v>24</v>
      </c>
      <c r="I340" s="397" t="s">
        <v>23</v>
      </c>
      <c r="J340" s="397" t="s">
        <v>32</v>
      </c>
      <c r="K340" s="398" t="s">
        <v>33</v>
      </c>
    </row>
    <row r="341" spans="3:11" ht="15.5">
      <c r="C341" s="391" t="s">
        <v>1288</v>
      </c>
      <c r="D341" s="393" t="s">
        <v>31</v>
      </c>
      <c r="E341" s="394" t="s">
        <v>272</v>
      </c>
      <c r="F341" s="394" t="s">
        <v>20</v>
      </c>
      <c r="G341" s="394" t="s">
        <v>25</v>
      </c>
      <c r="H341" s="397" t="s">
        <v>24</v>
      </c>
      <c r="I341" s="397" t="s">
        <v>23</v>
      </c>
      <c r="J341" s="397" t="s">
        <v>32</v>
      </c>
      <c r="K341" s="398" t="s">
        <v>841</v>
      </c>
    </row>
    <row r="342" spans="3:11" ht="15.5">
      <c r="C342" s="391" t="s">
        <v>1287</v>
      </c>
      <c r="D342" s="393" t="s">
        <v>22</v>
      </c>
      <c r="E342" s="394" t="s">
        <v>841</v>
      </c>
      <c r="F342" s="394" t="s">
        <v>20</v>
      </c>
      <c r="G342" s="394" t="s">
        <v>24</v>
      </c>
      <c r="H342" s="397" t="s">
        <v>32</v>
      </c>
      <c r="I342" s="397" t="s">
        <v>25</v>
      </c>
      <c r="J342" s="397" t="s">
        <v>34</v>
      </c>
      <c r="K342" s="398" t="s">
        <v>33</v>
      </c>
    </row>
    <row r="343" spans="3:11" ht="15.5">
      <c r="C343" s="391" t="s">
        <v>1286</v>
      </c>
      <c r="D343" s="393" t="s">
        <v>22</v>
      </c>
      <c r="E343" s="394" t="s">
        <v>841</v>
      </c>
      <c r="F343" s="394" t="s">
        <v>20</v>
      </c>
      <c r="G343" s="394" t="s">
        <v>25</v>
      </c>
      <c r="H343" s="397" t="s">
        <v>24</v>
      </c>
      <c r="I343" s="397" t="s">
        <v>31</v>
      </c>
      <c r="J343" s="397" t="s">
        <v>34</v>
      </c>
      <c r="K343" s="398" t="s">
        <v>33</v>
      </c>
    </row>
    <row r="344" spans="3:11" ht="15.5">
      <c r="C344" s="391" t="s">
        <v>1285</v>
      </c>
      <c r="D344" s="393" t="s">
        <v>22</v>
      </c>
      <c r="E344" s="394" t="s">
        <v>32</v>
      </c>
      <c r="F344" s="394" t="s">
        <v>20</v>
      </c>
      <c r="G344" s="394" t="s">
        <v>25</v>
      </c>
      <c r="H344" s="397" t="s">
        <v>24</v>
      </c>
      <c r="I344" s="397" t="s">
        <v>31</v>
      </c>
      <c r="J344" s="397" t="s">
        <v>34</v>
      </c>
      <c r="K344" s="398" t="s">
        <v>33</v>
      </c>
    </row>
    <row r="345" spans="3:11" ht="15.5">
      <c r="C345" s="391" t="s">
        <v>1284</v>
      </c>
      <c r="D345" s="393" t="s">
        <v>22</v>
      </c>
      <c r="E345" s="394" t="s">
        <v>841</v>
      </c>
      <c r="F345" s="394" t="s">
        <v>20</v>
      </c>
      <c r="G345" s="394" t="s">
        <v>25</v>
      </c>
      <c r="H345" s="397" t="s">
        <v>24</v>
      </c>
      <c r="I345" s="397" t="s">
        <v>31</v>
      </c>
      <c r="J345" s="397" t="s">
        <v>34</v>
      </c>
      <c r="K345" s="398" t="s">
        <v>32</v>
      </c>
    </row>
    <row r="346" spans="3:11" ht="15.5">
      <c r="C346" s="391" t="s">
        <v>1283</v>
      </c>
      <c r="D346" s="393" t="s">
        <v>22</v>
      </c>
      <c r="E346" s="394" t="s">
        <v>841</v>
      </c>
      <c r="F346" s="394" t="s">
        <v>20</v>
      </c>
      <c r="G346" s="394" t="s">
        <v>25</v>
      </c>
      <c r="H346" s="397" t="s">
        <v>24</v>
      </c>
      <c r="I346" s="397" t="s">
        <v>31</v>
      </c>
      <c r="J346" s="397" t="s">
        <v>32</v>
      </c>
      <c r="K346" s="398" t="s">
        <v>33</v>
      </c>
    </row>
    <row r="347" spans="3:11" ht="15.5">
      <c r="C347" s="391" t="s">
        <v>1282</v>
      </c>
      <c r="D347" s="393" t="s">
        <v>22</v>
      </c>
      <c r="E347" s="394" t="s">
        <v>841</v>
      </c>
      <c r="F347" s="394" t="s">
        <v>20</v>
      </c>
      <c r="G347" s="394" t="s">
        <v>25</v>
      </c>
      <c r="H347" s="397" t="s">
        <v>24</v>
      </c>
      <c r="I347" s="397" t="s">
        <v>272</v>
      </c>
      <c r="J347" s="397" t="s">
        <v>34</v>
      </c>
      <c r="K347" s="398" t="s">
        <v>33</v>
      </c>
    </row>
    <row r="348" spans="3:11" ht="15.5">
      <c r="C348" s="391" t="s">
        <v>1281</v>
      </c>
      <c r="D348" s="393" t="s">
        <v>22</v>
      </c>
      <c r="E348" s="394" t="s">
        <v>272</v>
      </c>
      <c r="F348" s="394" t="s">
        <v>20</v>
      </c>
      <c r="G348" s="394" t="s">
        <v>24</v>
      </c>
      <c r="H348" s="397" t="s">
        <v>32</v>
      </c>
      <c r="I348" s="397" t="s">
        <v>25</v>
      </c>
      <c r="J348" s="397" t="s">
        <v>34</v>
      </c>
      <c r="K348" s="398" t="s">
        <v>33</v>
      </c>
    </row>
    <row r="349" spans="3:11" ht="15.5">
      <c r="C349" s="391" t="s">
        <v>1280</v>
      </c>
      <c r="D349" s="393" t="s">
        <v>22</v>
      </c>
      <c r="E349" s="394" t="s">
        <v>841</v>
      </c>
      <c r="F349" s="394" t="s">
        <v>20</v>
      </c>
      <c r="G349" s="394" t="s">
        <v>25</v>
      </c>
      <c r="H349" s="397" t="s">
        <v>24</v>
      </c>
      <c r="I349" s="397" t="s">
        <v>272</v>
      </c>
      <c r="J349" s="397" t="s">
        <v>34</v>
      </c>
      <c r="K349" s="398" t="s">
        <v>32</v>
      </c>
    </row>
    <row r="350" spans="3:11" ht="15.5">
      <c r="C350" s="391" t="s">
        <v>1279</v>
      </c>
      <c r="D350" s="393" t="s">
        <v>22</v>
      </c>
      <c r="E350" s="394" t="s">
        <v>841</v>
      </c>
      <c r="F350" s="394" t="s">
        <v>20</v>
      </c>
      <c r="G350" s="394" t="s">
        <v>25</v>
      </c>
      <c r="H350" s="397" t="s">
        <v>24</v>
      </c>
      <c r="I350" s="397" t="s">
        <v>272</v>
      </c>
      <c r="J350" s="397" t="s">
        <v>32</v>
      </c>
      <c r="K350" s="398" t="s">
        <v>33</v>
      </c>
    </row>
    <row r="351" spans="3:11" ht="15.5">
      <c r="C351" s="391" t="s">
        <v>1278</v>
      </c>
      <c r="D351" s="393" t="s">
        <v>22</v>
      </c>
      <c r="E351" s="394" t="s">
        <v>272</v>
      </c>
      <c r="F351" s="394" t="s">
        <v>20</v>
      </c>
      <c r="G351" s="394" t="s">
        <v>25</v>
      </c>
      <c r="H351" s="397" t="s">
        <v>24</v>
      </c>
      <c r="I351" s="397" t="s">
        <v>31</v>
      </c>
      <c r="J351" s="397" t="s">
        <v>34</v>
      </c>
      <c r="K351" s="398" t="s">
        <v>33</v>
      </c>
    </row>
    <row r="352" spans="3:11" ht="15.5">
      <c r="C352" s="391" t="s">
        <v>1277</v>
      </c>
      <c r="D352" s="393" t="s">
        <v>31</v>
      </c>
      <c r="E352" s="394" t="s">
        <v>841</v>
      </c>
      <c r="F352" s="394" t="s">
        <v>20</v>
      </c>
      <c r="G352" s="394" t="s">
        <v>25</v>
      </c>
      <c r="H352" s="397" t="s">
        <v>24</v>
      </c>
      <c r="I352" s="397" t="s">
        <v>272</v>
      </c>
      <c r="J352" s="397" t="s">
        <v>34</v>
      </c>
      <c r="K352" s="398" t="s">
        <v>22</v>
      </c>
    </row>
    <row r="353" spans="3:11" ht="15.5">
      <c r="C353" s="391" t="s">
        <v>1276</v>
      </c>
      <c r="D353" s="393" t="s">
        <v>31</v>
      </c>
      <c r="E353" s="394" t="s">
        <v>841</v>
      </c>
      <c r="F353" s="394" t="s">
        <v>20</v>
      </c>
      <c r="G353" s="394" t="s">
        <v>25</v>
      </c>
      <c r="H353" s="397" t="s">
        <v>24</v>
      </c>
      <c r="I353" s="397" t="s">
        <v>272</v>
      </c>
      <c r="J353" s="397" t="s">
        <v>22</v>
      </c>
      <c r="K353" s="398" t="s">
        <v>33</v>
      </c>
    </row>
    <row r="354" spans="3:11" ht="15.5">
      <c r="C354" s="391" t="s">
        <v>1275</v>
      </c>
      <c r="D354" s="393" t="s">
        <v>22</v>
      </c>
      <c r="E354" s="394" t="s">
        <v>272</v>
      </c>
      <c r="F354" s="394" t="s">
        <v>20</v>
      </c>
      <c r="G354" s="394" t="s">
        <v>25</v>
      </c>
      <c r="H354" s="397" t="s">
        <v>24</v>
      </c>
      <c r="I354" s="397" t="s">
        <v>31</v>
      </c>
      <c r="J354" s="397" t="s">
        <v>34</v>
      </c>
      <c r="K354" s="398" t="s">
        <v>32</v>
      </c>
    </row>
    <row r="355" spans="3:11" ht="15.5">
      <c r="C355" s="391" t="s">
        <v>1274</v>
      </c>
      <c r="D355" s="393" t="s">
        <v>22</v>
      </c>
      <c r="E355" s="394" t="s">
        <v>272</v>
      </c>
      <c r="F355" s="394" t="s">
        <v>20</v>
      </c>
      <c r="G355" s="394" t="s">
        <v>25</v>
      </c>
      <c r="H355" s="397" t="s">
        <v>24</v>
      </c>
      <c r="I355" s="397" t="s">
        <v>31</v>
      </c>
      <c r="J355" s="397" t="s">
        <v>32</v>
      </c>
      <c r="K355" s="398" t="s">
        <v>33</v>
      </c>
    </row>
    <row r="356" spans="3:11" ht="15.5">
      <c r="C356" s="391" t="s">
        <v>1273</v>
      </c>
      <c r="D356" s="393" t="s">
        <v>31</v>
      </c>
      <c r="E356" s="394" t="s">
        <v>841</v>
      </c>
      <c r="F356" s="394" t="s">
        <v>20</v>
      </c>
      <c r="G356" s="394" t="s">
        <v>25</v>
      </c>
      <c r="H356" s="397" t="s">
        <v>24</v>
      </c>
      <c r="I356" s="397" t="s">
        <v>272</v>
      </c>
      <c r="J356" s="397" t="s">
        <v>22</v>
      </c>
      <c r="K356" s="398" t="s">
        <v>32</v>
      </c>
    </row>
    <row r="357" spans="3:11" ht="15.5">
      <c r="C357" s="391" t="s">
        <v>1272</v>
      </c>
      <c r="D357" s="393" t="s">
        <v>22</v>
      </c>
      <c r="E357" s="394" t="s">
        <v>841</v>
      </c>
      <c r="F357" s="394" t="s">
        <v>20</v>
      </c>
      <c r="G357" s="394" t="s">
        <v>25</v>
      </c>
      <c r="H357" s="397" t="s">
        <v>24</v>
      </c>
      <c r="I357" s="397" t="s">
        <v>23</v>
      </c>
      <c r="J357" s="397" t="s">
        <v>34</v>
      </c>
      <c r="K357" s="398" t="s">
        <v>33</v>
      </c>
    </row>
    <row r="358" spans="3:11" ht="15.5">
      <c r="C358" s="391" t="s">
        <v>1271</v>
      </c>
      <c r="D358" s="393" t="s">
        <v>22</v>
      </c>
      <c r="E358" s="394" t="s">
        <v>32</v>
      </c>
      <c r="F358" s="394" t="s">
        <v>20</v>
      </c>
      <c r="G358" s="394" t="s">
        <v>25</v>
      </c>
      <c r="H358" s="397" t="s">
        <v>24</v>
      </c>
      <c r="I358" s="397" t="s">
        <v>23</v>
      </c>
      <c r="J358" s="397" t="s">
        <v>34</v>
      </c>
      <c r="K358" s="398" t="s">
        <v>33</v>
      </c>
    </row>
    <row r="359" spans="3:11" ht="15.5">
      <c r="C359" s="391" t="s">
        <v>1270</v>
      </c>
      <c r="D359" s="393" t="s">
        <v>22</v>
      </c>
      <c r="E359" s="394" t="s">
        <v>841</v>
      </c>
      <c r="F359" s="394" t="s">
        <v>20</v>
      </c>
      <c r="G359" s="394" t="s">
        <v>25</v>
      </c>
      <c r="H359" s="397" t="s">
        <v>24</v>
      </c>
      <c r="I359" s="397" t="s">
        <v>23</v>
      </c>
      <c r="J359" s="397" t="s">
        <v>34</v>
      </c>
      <c r="K359" s="398" t="s">
        <v>32</v>
      </c>
    </row>
    <row r="360" spans="3:11" ht="15.5">
      <c r="C360" s="391" t="s">
        <v>1269</v>
      </c>
      <c r="D360" s="393" t="s">
        <v>22</v>
      </c>
      <c r="E360" s="394" t="s">
        <v>841</v>
      </c>
      <c r="F360" s="394" t="s">
        <v>20</v>
      </c>
      <c r="G360" s="394" t="s">
        <v>25</v>
      </c>
      <c r="H360" s="397" t="s">
        <v>24</v>
      </c>
      <c r="I360" s="397" t="s">
        <v>23</v>
      </c>
      <c r="J360" s="397" t="s">
        <v>32</v>
      </c>
      <c r="K360" s="398" t="s">
        <v>33</v>
      </c>
    </row>
    <row r="361" spans="3:11" ht="15.5">
      <c r="C361" s="391" t="s">
        <v>1268</v>
      </c>
      <c r="D361" s="393" t="s">
        <v>31</v>
      </c>
      <c r="E361" s="394" t="s">
        <v>22</v>
      </c>
      <c r="F361" s="394" t="s">
        <v>20</v>
      </c>
      <c r="G361" s="394" t="s">
        <v>25</v>
      </c>
      <c r="H361" s="397" t="s">
        <v>24</v>
      </c>
      <c r="I361" s="397" t="s">
        <v>23</v>
      </c>
      <c r="J361" s="397" t="s">
        <v>34</v>
      </c>
      <c r="K361" s="398" t="s">
        <v>33</v>
      </c>
    </row>
    <row r="362" spans="3:11" ht="15.5">
      <c r="C362" s="391" t="s">
        <v>1267</v>
      </c>
      <c r="D362" s="393" t="s">
        <v>31</v>
      </c>
      <c r="E362" s="394" t="s">
        <v>841</v>
      </c>
      <c r="F362" s="394" t="s">
        <v>20</v>
      </c>
      <c r="G362" s="394" t="s">
        <v>25</v>
      </c>
      <c r="H362" s="397" t="s">
        <v>24</v>
      </c>
      <c r="I362" s="397" t="s">
        <v>23</v>
      </c>
      <c r="J362" s="397" t="s">
        <v>34</v>
      </c>
      <c r="K362" s="398" t="s">
        <v>22</v>
      </c>
    </row>
    <row r="363" spans="3:11" ht="15.5">
      <c r="C363" s="391" t="s">
        <v>1266</v>
      </c>
      <c r="D363" s="393" t="s">
        <v>31</v>
      </c>
      <c r="E363" s="394" t="s">
        <v>841</v>
      </c>
      <c r="F363" s="394" t="s">
        <v>20</v>
      </c>
      <c r="G363" s="394" t="s">
        <v>25</v>
      </c>
      <c r="H363" s="397" t="s">
        <v>24</v>
      </c>
      <c r="I363" s="397" t="s">
        <v>23</v>
      </c>
      <c r="J363" s="397" t="s">
        <v>22</v>
      </c>
      <c r="K363" s="398" t="s">
        <v>33</v>
      </c>
    </row>
    <row r="364" spans="3:11" ht="15.5">
      <c r="C364" s="391" t="s">
        <v>1265</v>
      </c>
      <c r="D364" s="393" t="s">
        <v>31</v>
      </c>
      <c r="E364" s="394" t="s">
        <v>22</v>
      </c>
      <c r="F364" s="394" t="s">
        <v>20</v>
      </c>
      <c r="G364" s="394" t="s">
        <v>25</v>
      </c>
      <c r="H364" s="397" t="s">
        <v>24</v>
      </c>
      <c r="I364" s="397" t="s">
        <v>23</v>
      </c>
      <c r="J364" s="397" t="s">
        <v>34</v>
      </c>
      <c r="K364" s="398" t="s">
        <v>32</v>
      </c>
    </row>
    <row r="365" spans="3:11" ht="15.5">
      <c r="C365" s="391" t="s">
        <v>1264</v>
      </c>
      <c r="D365" s="393" t="s">
        <v>31</v>
      </c>
      <c r="E365" s="394" t="s">
        <v>22</v>
      </c>
      <c r="F365" s="394" t="s">
        <v>20</v>
      </c>
      <c r="G365" s="394" t="s">
        <v>25</v>
      </c>
      <c r="H365" s="397" t="s">
        <v>24</v>
      </c>
      <c r="I365" s="397" t="s">
        <v>23</v>
      </c>
      <c r="J365" s="397" t="s">
        <v>32</v>
      </c>
      <c r="K365" s="398" t="s">
        <v>33</v>
      </c>
    </row>
    <row r="366" spans="3:11" ht="15.5">
      <c r="C366" s="391" t="s">
        <v>1263</v>
      </c>
      <c r="D366" s="393" t="s">
        <v>31</v>
      </c>
      <c r="E366" s="394" t="s">
        <v>841</v>
      </c>
      <c r="F366" s="394" t="s">
        <v>20</v>
      </c>
      <c r="G366" s="394" t="s">
        <v>25</v>
      </c>
      <c r="H366" s="397" t="s">
        <v>24</v>
      </c>
      <c r="I366" s="397" t="s">
        <v>23</v>
      </c>
      <c r="J366" s="397" t="s">
        <v>22</v>
      </c>
      <c r="K366" s="398" t="s">
        <v>32</v>
      </c>
    </row>
    <row r="367" spans="3:11" ht="15.5">
      <c r="C367" s="391" t="s">
        <v>1262</v>
      </c>
      <c r="D367" s="393" t="s">
        <v>22</v>
      </c>
      <c r="E367" s="394" t="s">
        <v>272</v>
      </c>
      <c r="F367" s="394" t="s">
        <v>20</v>
      </c>
      <c r="G367" s="394" t="s">
        <v>25</v>
      </c>
      <c r="H367" s="397" t="s">
        <v>24</v>
      </c>
      <c r="I367" s="397" t="s">
        <v>23</v>
      </c>
      <c r="J367" s="397" t="s">
        <v>34</v>
      </c>
      <c r="K367" s="398" t="s">
        <v>33</v>
      </c>
    </row>
    <row r="368" spans="3:11" ht="15.5">
      <c r="C368" s="391" t="s">
        <v>1261</v>
      </c>
      <c r="D368" s="393" t="s">
        <v>22</v>
      </c>
      <c r="E368" s="394" t="s">
        <v>272</v>
      </c>
      <c r="F368" s="394" t="s">
        <v>20</v>
      </c>
      <c r="G368" s="394" t="s">
        <v>25</v>
      </c>
      <c r="H368" s="397" t="s">
        <v>24</v>
      </c>
      <c r="I368" s="397" t="s">
        <v>23</v>
      </c>
      <c r="J368" s="397" t="s">
        <v>34</v>
      </c>
      <c r="K368" s="398" t="s">
        <v>841</v>
      </c>
    </row>
    <row r="369" spans="3:11" ht="15.5">
      <c r="C369" s="391" t="s">
        <v>1260</v>
      </c>
      <c r="D369" s="393" t="s">
        <v>22</v>
      </c>
      <c r="E369" s="394" t="s">
        <v>272</v>
      </c>
      <c r="F369" s="394" t="s">
        <v>20</v>
      </c>
      <c r="G369" s="394" t="s">
        <v>25</v>
      </c>
      <c r="H369" s="397" t="s">
        <v>24</v>
      </c>
      <c r="I369" s="397" t="s">
        <v>23</v>
      </c>
      <c r="J369" s="397" t="s">
        <v>841</v>
      </c>
      <c r="K369" s="398" t="s">
        <v>33</v>
      </c>
    </row>
    <row r="370" spans="3:11" ht="15.5">
      <c r="C370" s="391" t="s">
        <v>1259</v>
      </c>
      <c r="D370" s="393" t="s">
        <v>22</v>
      </c>
      <c r="E370" s="394" t="s">
        <v>272</v>
      </c>
      <c r="F370" s="394" t="s">
        <v>20</v>
      </c>
      <c r="G370" s="394" t="s">
        <v>25</v>
      </c>
      <c r="H370" s="397" t="s">
        <v>24</v>
      </c>
      <c r="I370" s="397" t="s">
        <v>23</v>
      </c>
      <c r="J370" s="397" t="s">
        <v>34</v>
      </c>
      <c r="K370" s="398" t="s">
        <v>32</v>
      </c>
    </row>
    <row r="371" spans="3:11" ht="15.5">
      <c r="C371" s="391" t="s">
        <v>1258</v>
      </c>
      <c r="D371" s="393" t="s">
        <v>22</v>
      </c>
      <c r="E371" s="394" t="s">
        <v>272</v>
      </c>
      <c r="F371" s="394" t="s">
        <v>20</v>
      </c>
      <c r="G371" s="394" t="s">
        <v>25</v>
      </c>
      <c r="H371" s="397" t="s">
        <v>24</v>
      </c>
      <c r="I371" s="397" t="s">
        <v>23</v>
      </c>
      <c r="J371" s="397" t="s">
        <v>32</v>
      </c>
      <c r="K371" s="398" t="s">
        <v>33</v>
      </c>
    </row>
    <row r="372" spans="3:11" ht="15.5">
      <c r="C372" s="391" t="s">
        <v>1257</v>
      </c>
      <c r="D372" s="393" t="s">
        <v>22</v>
      </c>
      <c r="E372" s="394" t="s">
        <v>272</v>
      </c>
      <c r="F372" s="394" t="s">
        <v>20</v>
      </c>
      <c r="G372" s="394" t="s">
        <v>25</v>
      </c>
      <c r="H372" s="397" t="s">
        <v>24</v>
      </c>
      <c r="I372" s="397" t="s">
        <v>23</v>
      </c>
      <c r="J372" s="397" t="s">
        <v>32</v>
      </c>
      <c r="K372" s="398" t="s">
        <v>841</v>
      </c>
    </row>
    <row r="373" spans="3:11" ht="15.5">
      <c r="C373" s="391" t="s">
        <v>1256</v>
      </c>
      <c r="D373" s="393" t="s">
        <v>31</v>
      </c>
      <c r="E373" s="394" t="s">
        <v>272</v>
      </c>
      <c r="F373" s="394" t="s">
        <v>20</v>
      </c>
      <c r="G373" s="394" t="s">
        <v>25</v>
      </c>
      <c r="H373" s="397" t="s">
        <v>24</v>
      </c>
      <c r="I373" s="397" t="s">
        <v>23</v>
      </c>
      <c r="J373" s="397" t="s">
        <v>34</v>
      </c>
      <c r="K373" s="398" t="s">
        <v>22</v>
      </c>
    </row>
    <row r="374" spans="3:11" ht="15.5">
      <c r="C374" s="391" t="s">
        <v>1255</v>
      </c>
      <c r="D374" s="393" t="s">
        <v>31</v>
      </c>
      <c r="E374" s="394" t="s">
        <v>272</v>
      </c>
      <c r="F374" s="394" t="s">
        <v>20</v>
      </c>
      <c r="G374" s="394" t="s">
        <v>25</v>
      </c>
      <c r="H374" s="397" t="s">
        <v>24</v>
      </c>
      <c r="I374" s="397" t="s">
        <v>23</v>
      </c>
      <c r="J374" s="397" t="s">
        <v>22</v>
      </c>
      <c r="K374" s="398" t="s">
        <v>33</v>
      </c>
    </row>
    <row r="375" spans="3:11" ht="15.5">
      <c r="C375" s="391" t="s">
        <v>1254</v>
      </c>
      <c r="D375" s="393" t="s">
        <v>31</v>
      </c>
      <c r="E375" s="394" t="s">
        <v>272</v>
      </c>
      <c r="F375" s="394" t="s">
        <v>20</v>
      </c>
      <c r="G375" s="394" t="s">
        <v>25</v>
      </c>
      <c r="H375" s="397" t="s">
        <v>24</v>
      </c>
      <c r="I375" s="397" t="s">
        <v>23</v>
      </c>
      <c r="J375" s="397" t="s">
        <v>22</v>
      </c>
      <c r="K375" s="398" t="s">
        <v>841</v>
      </c>
    </row>
    <row r="376" spans="3:11" ht="15.5">
      <c r="C376" s="391" t="s">
        <v>1253</v>
      </c>
      <c r="D376" s="393" t="s">
        <v>31</v>
      </c>
      <c r="E376" s="394" t="s">
        <v>272</v>
      </c>
      <c r="F376" s="394" t="s">
        <v>20</v>
      </c>
      <c r="G376" s="394" t="s">
        <v>25</v>
      </c>
      <c r="H376" s="397" t="s">
        <v>24</v>
      </c>
      <c r="I376" s="397" t="s">
        <v>23</v>
      </c>
      <c r="J376" s="397" t="s">
        <v>22</v>
      </c>
      <c r="K376" s="398" t="s">
        <v>32</v>
      </c>
    </row>
    <row r="377" spans="3:11" ht="15.5">
      <c r="C377" s="391" t="s">
        <v>1252</v>
      </c>
      <c r="D377" s="393" t="s">
        <v>32</v>
      </c>
      <c r="E377" s="394" t="s">
        <v>841</v>
      </c>
      <c r="F377" s="394" t="s">
        <v>20</v>
      </c>
      <c r="G377" s="394" t="s">
        <v>21</v>
      </c>
      <c r="H377" s="397" t="s">
        <v>24</v>
      </c>
      <c r="I377" s="397" t="s">
        <v>31</v>
      </c>
      <c r="J377" s="397" t="s">
        <v>34</v>
      </c>
      <c r="K377" s="398" t="s">
        <v>33</v>
      </c>
    </row>
    <row r="378" spans="3:11" ht="15.5">
      <c r="C378" s="391" t="s">
        <v>1251</v>
      </c>
      <c r="D378" s="393" t="s">
        <v>32</v>
      </c>
      <c r="E378" s="394" t="s">
        <v>841</v>
      </c>
      <c r="F378" s="394" t="s">
        <v>20</v>
      </c>
      <c r="G378" s="394" t="s">
        <v>21</v>
      </c>
      <c r="H378" s="397" t="s">
        <v>24</v>
      </c>
      <c r="I378" s="397" t="s">
        <v>272</v>
      </c>
      <c r="J378" s="397" t="s">
        <v>34</v>
      </c>
      <c r="K378" s="398" t="s">
        <v>33</v>
      </c>
    </row>
    <row r="379" spans="3:11" ht="15.5">
      <c r="C379" s="391" t="s">
        <v>1250</v>
      </c>
      <c r="D379" s="393" t="s">
        <v>31</v>
      </c>
      <c r="E379" s="394" t="s">
        <v>841</v>
      </c>
      <c r="F379" s="394" t="s">
        <v>20</v>
      </c>
      <c r="G379" s="394" t="s">
        <v>21</v>
      </c>
      <c r="H379" s="397" t="s">
        <v>24</v>
      </c>
      <c r="I379" s="397" t="s">
        <v>272</v>
      </c>
      <c r="J379" s="397" t="s">
        <v>34</v>
      </c>
      <c r="K379" s="398" t="s">
        <v>33</v>
      </c>
    </row>
    <row r="380" spans="3:11" ht="15.5">
      <c r="C380" s="391" t="s">
        <v>1249</v>
      </c>
      <c r="D380" s="393" t="s">
        <v>32</v>
      </c>
      <c r="E380" s="394" t="s">
        <v>272</v>
      </c>
      <c r="F380" s="394" t="s">
        <v>20</v>
      </c>
      <c r="G380" s="394" t="s">
        <v>21</v>
      </c>
      <c r="H380" s="397" t="s">
        <v>24</v>
      </c>
      <c r="I380" s="397" t="s">
        <v>31</v>
      </c>
      <c r="J380" s="397" t="s">
        <v>34</v>
      </c>
      <c r="K380" s="398" t="s">
        <v>33</v>
      </c>
    </row>
    <row r="381" spans="3:11" ht="15.5">
      <c r="C381" s="391" t="s">
        <v>1248</v>
      </c>
      <c r="D381" s="393" t="s">
        <v>31</v>
      </c>
      <c r="E381" s="394" t="s">
        <v>841</v>
      </c>
      <c r="F381" s="394" t="s">
        <v>20</v>
      </c>
      <c r="G381" s="394" t="s">
        <v>21</v>
      </c>
      <c r="H381" s="397" t="s">
        <v>24</v>
      </c>
      <c r="I381" s="397" t="s">
        <v>272</v>
      </c>
      <c r="J381" s="397" t="s">
        <v>34</v>
      </c>
      <c r="K381" s="398" t="s">
        <v>32</v>
      </c>
    </row>
    <row r="382" spans="3:11" ht="15.5">
      <c r="C382" s="391" t="s">
        <v>1247</v>
      </c>
      <c r="D382" s="393" t="s">
        <v>31</v>
      </c>
      <c r="E382" s="394" t="s">
        <v>841</v>
      </c>
      <c r="F382" s="394" t="s">
        <v>20</v>
      </c>
      <c r="G382" s="394" t="s">
        <v>21</v>
      </c>
      <c r="H382" s="397" t="s">
        <v>24</v>
      </c>
      <c r="I382" s="397" t="s">
        <v>272</v>
      </c>
      <c r="J382" s="397" t="s">
        <v>32</v>
      </c>
      <c r="K382" s="398" t="s">
        <v>33</v>
      </c>
    </row>
    <row r="383" spans="3:11" ht="15.5">
      <c r="C383" s="391" t="s">
        <v>1246</v>
      </c>
      <c r="D383" s="393" t="s">
        <v>32</v>
      </c>
      <c r="E383" s="394" t="s">
        <v>841</v>
      </c>
      <c r="F383" s="394" t="s">
        <v>20</v>
      </c>
      <c r="G383" s="394" t="s">
        <v>21</v>
      </c>
      <c r="H383" s="397" t="s">
        <v>24</v>
      </c>
      <c r="I383" s="397" t="s">
        <v>23</v>
      </c>
      <c r="J383" s="397" t="s">
        <v>34</v>
      </c>
      <c r="K383" s="398" t="s">
        <v>33</v>
      </c>
    </row>
    <row r="384" spans="3:11" ht="15.5">
      <c r="C384" s="391" t="s">
        <v>1245</v>
      </c>
      <c r="D384" s="393" t="s">
        <v>31</v>
      </c>
      <c r="E384" s="394" t="s">
        <v>841</v>
      </c>
      <c r="F384" s="394" t="s">
        <v>20</v>
      </c>
      <c r="G384" s="394" t="s">
        <v>21</v>
      </c>
      <c r="H384" s="397" t="s">
        <v>24</v>
      </c>
      <c r="I384" s="397" t="s">
        <v>23</v>
      </c>
      <c r="J384" s="397" t="s">
        <v>34</v>
      </c>
      <c r="K384" s="398" t="s">
        <v>33</v>
      </c>
    </row>
    <row r="385" spans="3:11" ht="15.5">
      <c r="C385" s="391" t="s">
        <v>1244</v>
      </c>
      <c r="D385" s="393" t="s">
        <v>31</v>
      </c>
      <c r="E385" s="394" t="s">
        <v>32</v>
      </c>
      <c r="F385" s="394" t="s">
        <v>20</v>
      </c>
      <c r="G385" s="394" t="s">
        <v>21</v>
      </c>
      <c r="H385" s="397" t="s">
        <v>24</v>
      </c>
      <c r="I385" s="397" t="s">
        <v>23</v>
      </c>
      <c r="J385" s="397" t="s">
        <v>34</v>
      </c>
      <c r="K385" s="398" t="s">
        <v>33</v>
      </c>
    </row>
    <row r="386" spans="3:11" ht="15.5">
      <c r="C386" s="391" t="s">
        <v>1243</v>
      </c>
      <c r="D386" s="393" t="s">
        <v>31</v>
      </c>
      <c r="E386" s="394" t="s">
        <v>841</v>
      </c>
      <c r="F386" s="394" t="s">
        <v>20</v>
      </c>
      <c r="G386" s="394" t="s">
        <v>21</v>
      </c>
      <c r="H386" s="397" t="s">
        <v>24</v>
      </c>
      <c r="I386" s="397" t="s">
        <v>23</v>
      </c>
      <c r="J386" s="397" t="s">
        <v>34</v>
      </c>
      <c r="K386" s="398" t="s">
        <v>32</v>
      </c>
    </row>
    <row r="387" spans="3:11" ht="15.5">
      <c r="C387" s="391" t="s">
        <v>1242</v>
      </c>
      <c r="D387" s="393" t="s">
        <v>31</v>
      </c>
      <c r="E387" s="394" t="s">
        <v>841</v>
      </c>
      <c r="F387" s="394" t="s">
        <v>20</v>
      </c>
      <c r="G387" s="394" t="s">
        <v>21</v>
      </c>
      <c r="H387" s="397" t="s">
        <v>24</v>
      </c>
      <c r="I387" s="397" t="s">
        <v>23</v>
      </c>
      <c r="J387" s="397" t="s">
        <v>32</v>
      </c>
      <c r="K387" s="398" t="s">
        <v>33</v>
      </c>
    </row>
    <row r="388" spans="3:11" ht="15.5">
      <c r="C388" s="391" t="s">
        <v>1241</v>
      </c>
      <c r="D388" s="393" t="s">
        <v>21</v>
      </c>
      <c r="E388" s="394" t="s">
        <v>841</v>
      </c>
      <c r="F388" s="394" t="s">
        <v>20</v>
      </c>
      <c r="G388" s="394" t="s">
        <v>23</v>
      </c>
      <c r="H388" s="397" t="s">
        <v>24</v>
      </c>
      <c r="I388" s="397" t="s">
        <v>272</v>
      </c>
      <c r="J388" s="397" t="s">
        <v>34</v>
      </c>
      <c r="K388" s="398" t="s">
        <v>33</v>
      </c>
    </row>
    <row r="389" spans="3:11" ht="15.5">
      <c r="C389" s="391" t="s">
        <v>1240</v>
      </c>
      <c r="D389" s="393" t="s">
        <v>32</v>
      </c>
      <c r="E389" s="394" t="s">
        <v>272</v>
      </c>
      <c r="F389" s="394" t="s">
        <v>20</v>
      </c>
      <c r="G389" s="394" t="s">
        <v>21</v>
      </c>
      <c r="H389" s="397" t="s">
        <v>24</v>
      </c>
      <c r="I389" s="397" t="s">
        <v>23</v>
      </c>
      <c r="J389" s="397" t="s">
        <v>34</v>
      </c>
      <c r="K389" s="398" t="s">
        <v>33</v>
      </c>
    </row>
    <row r="390" spans="3:11" ht="15.5">
      <c r="C390" s="391" t="s">
        <v>1239</v>
      </c>
      <c r="D390" s="393" t="s">
        <v>21</v>
      </c>
      <c r="E390" s="394" t="s">
        <v>841</v>
      </c>
      <c r="F390" s="394" t="s">
        <v>20</v>
      </c>
      <c r="G390" s="394" t="s">
        <v>23</v>
      </c>
      <c r="H390" s="397" t="s">
        <v>24</v>
      </c>
      <c r="I390" s="397" t="s">
        <v>272</v>
      </c>
      <c r="J390" s="397" t="s">
        <v>34</v>
      </c>
      <c r="K390" s="398" t="s">
        <v>32</v>
      </c>
    </row>
    <row r="391" spans="3:11" ht="15.5">
      <c r="C391" s="391" t="s">
        <v>1238</v>
      </c>
      <c r="D391" s="393" t="s">
        <v>21</v>
      </c>
      <c r="E391" s="394" t="s">
        <v>841</v>
      </c>
      <c r="F391" s="394" t="s">
        <v>20</v>
      </c>
      <c r="G391" s="394" t="s">
        <v>23</v>
      </c>
      <c r="H391" s="397" t="s">
        <v>24</v>
      </c>
      <c r="I391" s="397" t="s">
        <v>272</v>
      </c>
      <c r="J391" s="397" t="s">
        <v>32</v>
      </c>
      <c r="K391" s="398" t="s">
        <v>33</v>
      </c>
    </row>
    <row r="392" spans="3:11" ht="15.5">
      <c r="C392" s="391" t="s">
        <v>1237</v>
      </c>
      <c r="D392" s="393" t="s">
        <v>31</v>
      </c>
      <c r="E392" s="394" t="s">
        <v>272</v>
      </c>
      <c r="F392" s="394" t="s">
        <v>20</v>
      </c>
      <c r="G392" s="394" t="s">
        <v>21</v>
      </c>
      <c r="H392" s="397" t="s">
        <v>24</v>
      </c>
      <c r="I392" s="397" t="s">
        <v>23</v>
      </c>
      <c r="J392" s="397" t="s">
        <v>34</v>
      </c>
      <c r="K392" s="398" t="s">
        <v>33</v>
      </c>
    </row>
    <row r="393" spans="3:11" ht="15.5">
      <c r="C393" s="391" t="s">
        <v>1236</v>
      </c>
      <c r="D393" s="393" t="s">
        <v>31</v>
      </c>
      <c r="E393" s="394" t="s">
        <v>272</v>
      </c>
      <c r="F393" s="394" t="s">
        <v>20</v>
      </c>
      <c r="G393" s="394" t="s">
        <v>21</v>
      </c>
      <c r="H393" s="397" t="s">
        <v>24</v>
      </c>
      <c r="I393" s="397" t="s">
        <v>23</v>
      </c>
      <c r="J393" s="397" t="s">
        <v>34</v>
      </c>
      <c r="K393" s="398" t="s">
        <v>841</v>
      </c>
    </row>
    <row r="394" spans="3:11" ht="15.5">
      <c r="C394" s="391" t="s">
        <v>1235</v>
      </c>
      <c r="D394" s="393" t="s">
        <v>31</v>
      </c>
      <c r="E394" s="394" t="s">
        <v>272</v>
      </c>
      <c r="F394" s="394" t="s">
        <v>20</v>
      </c>
      <c r="G394" s="394" t="s">
        <v>21</v>
      </c>
      <c r="H394" s="397" t="s">
        <v>24</v>
      </c>
      <c r="I394" s="397" t="s">
        <v>23</v>
      </c>
      <c r="J394" s="397" t="s">
        <v>841</v>
      </c>
      <c r="K394" s="398" t="s">
        <v>33</v>
      </c>
    </row>
    <row r="395" spans="3:11" ht="15.5">
      <c r="C395" s="391" t="s">
        <v>1234</v>
      </c>
      <c r="D395" s="393" t="s">
        <v>31</v>
      </c>
      <c r="E395" s="394" t="s">
        <v>272</v>
      </c>
      <c r="F395" s="394" t="s">
        <v>20</v>
      </c>
      <c r="G395" s="394" t="s">
        <v>21</v>
      </c>
      <c r="H395" s="397" t="s">
        <v>24</v>
      </c>
      <c r="I395" s="397" t="s">
        <v>23</v>
      </c>
      <c r="J395" s="397" t="s">
        <v>34</v>
      </c>
      <c r="K395" s="398" t="s">
        <v>32</v>
      </c>
    </row>
    <row r="396" spans="3:11" ht="15.5">
      <c r="C396" s="391" t="s">
        <v>1233</v>
      </c>
      <c r="D396" s="393" t="s">
        <v>31</v>
      </c>
      <c r="E396" s="394" t="s">
        <v>272</v>
      </c>
      <c r="F396" s="394" t="s">
        <v>20</v>
      </c>
      <c r="G396" s="394" t="s">
        <v>21</v>
      </c>
      <c r="H396" s="397" t="s">
        <v>24</v>
      </c>
      <c r="I396" s="397" t="s">
        <v>23</v>
      </c>
      <c r="J396" s="397" t="s">
        <v>32</v>
      </c>
      <c r="K396" s="398" t="s">
        <v>33</v>
      </c>
    </row>
    <row r="397" spans="3:11" ht="15.5">
      <c r="C397" s="391" t="s">
        <v>1232</v>
      </c>
      <c r="D397" s="393" t="s">
        <v>31</v>
      </c>
      <c r="E397" s="394" t="s">
        <v>272</v>
      </c>
      <c r="F397" s="394" t="s">
        <v>20</v>
      </c>
      <c r="G397" s="394" t="s">
        <v>21</v>
      </c>
      <c r="H397" s="397" t="s">
        <v>24</v>
      </c>
      <c r="I397" s="397" t="s">
        <v>23</v>
      </c>
      <c r="J397" s="397" t="s">
        <v>32</v>
      </c>
      <c r="K397" s="398" t="s">
        <v>841</v>
      </c>
    </row>
    <row r="398" spans="3:11" ht="15.5">
      <c r="C398" s="391" t="s">
        <v>1231</v>
      </c>
      <c r="D398" s="393" t="s">
        <v>22</v>
      </c>
      <c r="E398" s="394" t="s">
        <v>841</v>
      </c>
      <c r="F398" s="394" t="s">
        <v>20</v>
      </c>
      <c r="G398" s="394" t="s">
        <v>24</v>
      </c>
      <c r="H398" s="397" t="s">
        <v>32</v>
      </c>
      <c r="I398" s="397" t="s">
        <v>21</v>
      </c>
      <c r="J398" s="397" t="s">
        <v>34</v>
      </c>
      <c r="K398" s="398" t="s">
        <v>33</v>
      </c>
    </row>
    <row r="399" spans="3:11" ht="15.5">
      <c r="C399" s="391" t="s">
        <v>1230</v>
      </c>
      <c r="D399" s="393" t="s">
        <v>22</v>
      </c>
      <c r="E399" s="394" t="s">
        <v>841</v>
      </c>
      <c r="F399" s="394" t="s">
        <v>20</v>
      </c>
      <c r="G399" s="394" t="s">
        <v>21</v>
      </c>
      <c r="H399" s="397" t="s">
        <v>24</v>
      </c>
      <c r="I399" s="397" t="s">
        <v>31</v>
      </c>
      <c r="J399" s="397" t="s">
        <v>34</v>
      </c>
      <c r="K399" s="398" t="s">
        <v>33</v>
      </c>
    </row>
    <row r="400" spans="3:11" ht="15.5">
      <c r="C400" s="391" t="s">
        <v>1229</v>
      </c>
      <c r="D400" s="393" t="s">
        <v>22</v>
      </c>
      <c r="E400" s="394" t="s">
        <v>32</v>
      </c>
      <c r="F400" s="394" t="s">
        <v>20</v>
      </c>
      <c r="G400" s="394" t="s">
        <v>21</v>
      </c>
      <c r="H400" s="397" t="s">
        <v>24</v>
      </c>
      <c r="I400" s="397" t="s">
        <v>31</v>
      </c>
      <c r="J400" s="397" t="s">
        <v>34</v>
      </c>
      <c r="K400" s="398" t="s">
        <v>33</v>
      </c>
    </row>
    <row r="401" spans="3:11" ht="15.5">
      <c r="C401" s="391" t="s">
        <v>1228</v>
      </c>
      <c r="D401" s="393" t="s">
        <v>22</v>
      </c>
      <c r="E401" s="394" t="s">
        <v>841</v>
      </c>
      <c r="F401" s="394" t="s">
        <v>20</v>
      </c>
      <c r="G401" s="394" t="s">
        <v>21</v>
      </c>
      <c r="H401" s="397" t="s">
        <v>24</v>
      </c>
      <c r="I401" s="397" t="s">
        <v>31</v>
      </c>
      <c r="J401" s="397" t="s">
        <v>34</v>
      </c>
      <c r="K401" s="398" t="s">
        <v>32</v>
      </c>
    </row>
    <row r="402" spans="3:11" ht="15.5">
      <c r="C402" s="391" t="s">
        <v>1227</v>
      </c>
      <c r="D402" s="393" t="s">
        <v>22</v>
      </c>
      <c r="E402" s="394" t="s">
        <v>841</v>
      </c>
      <c r="F402" s="394" t="s">
        <v>20</v>
      </c>
      <c r="G402" s="394" t="s">
        <v>21</v>
      </c>
      <c r="H402" s="397" t="s">
        <v>24</v>
      </c>
      <c r="I402" s="397" t="s">
        <v>31</v>
      </c>
      <c r="J402" s="397" t="s">
        <v>32</v>
      </c>
      <c r="K402" s="398" t="s">
        <v>33</v>
      </c>
    </row>
    <row r="403" spans="3:11" ht="15.5">
      <c r="C403" s="391" t="s">
        <v>1226</v>
      </c>
      <c r="D403" s="393" t="s">
        <v>22</v>
      </c>
      <c r="E403" s="394" t="s">
        <v>841</v>
      </c>
      <c r="F403" s="394" t="s">
        <v>20</v>
      </c>
      <c r="G403" s="394" t="s">
        <v>21</v>
      </c>
      <c r="H403" s="397" t="s">
        <v>24</v>
      </c>
      <c r="I403" s="397" t="s">
        <v>272</v>
      </c>
      <c r="J403" s="397" t="s">
        <v>34</v>
      </c>
      <c r="K403" s="398" t="s">
        <v>33</v>
      </c>
    </row>
    <row r="404" spans="3:11" ht="15.5">
      <c r="C404" s="391" t="s">
        <v>1225</v>
      </c>
      <c r="D404" s="393" t="s">
        <v>22</v>
      </c>
      <c r="E404" s="394" t="s">
        <v>272</v>
      </c>
      <c r="F404" s="394" t="s">
        <v>20</v>
      </c>
      <c r="G404" s="394" t="s">
        <v>24</v>
      </c>
      <c r="H404" s="397" t="s">
        <v>32</v>
      </c>
      <c r="I404" s="397" t="s">
        <v>21</v>
      </c>
      <c r="J404" s="397" t="s">
        <v>34</v>
      </c>
      <c r="K404" s="398" t="s">
        <v>33</v>
      </c>
    </row>
    <row r="405" spans="3:11" ht="15.5">
      <c r="C405" s="391" t="s">
        <v>1224</v>
      </c>
      <c r="D405" s="393" t="s">
        <v>22</v>
      </c>
      <c r="E405" s="394" t="s">
        <v>841</v>
      </c>
      <c r="F405" s="394" t="s">
        <v>20</v>
      </c>
      <c r="G405" s="394" t="s">
        <v>21</v>
      </c>
      <c r="H405" s="397" t="s">
        <v>24</v>
      </c>
      <c r="I405" s="397" t="s">
        <v>272</v>
      </c>
      <c r="J405" s="397" t="s">
        <v>34</v>
      </c>
      <c r="K405" s="398" t="s">
        <v>32</v>
      </c>
    </row>
    <row r="406" spans="3:11" ht="15.5">
      <c r="C406" s="391" t="s">
        <v>1223</v>
      </c>
      <c r="D406" s="393" t="s">
        <v>22</v>
      </c>
      <c r="E406" s="394" t="s">
        <v>841</v>
      </c>
      <c r="F406" s="394" t="s">
        <v>20</v>
      </c>
      <c r="G406" s="394" t="s">
        <v>21</v>
      </c>
      <c r="H406" s="397" t="s">
        <v>24</v>
      </c>
      <c r="I406" s="397" t="s">
        <v>272</v>
      </c>
      <c r="J406" s="397" t="s">
        <v>32</v>
      </c>
      <c r="K406" s="398" t="s">
        <v>33</v>
      </c>
    </row>
    <row r="407" spans="3:11" ht="15.5">
      <c r="C407" s="391" t="s">
        <v>1222</v>
      </c>
      <c r="D407" s="393" t="s">
        <v>22</v>
      </c>
      <c r="E407" s="394" t="s">
        <v>272</v>
      </c>
      <c r="F407" s="394" t="s">
        <v>20</v>
      </c>
      <c r="G407" s="394" t="s">
        <v>21</v>
      </c>
      <c r="H407" s="397" t="s">
        <v>24</v>
      </c>
      <c r="I407" s="397" t="s">
        <v>31</v>
      </c>
      <c r="J407" s="397" t="s">
        <v>34</v>
      </c>
      <c r="K407" s="398" t="s">
        <v>33</v>
      </c>
    </row>
    <row r="408" spans="3:11" ht="15.5">
      <c r="C408" s="391" t="s">
        <v>1221</v>
      </c>
      <c r="D408" s="393" t="s">
        <v>31</v>
      </c>
      <c r="E408" s="394" t="s">
        <v>841</v>
      </c>
      <c r="F408" s="394" t="s">
        <v>20</v>
      </c>
      <c r="G408" s="394" t="s">
        <v>21</v>
      </c>
      <c r="H408" s="397" t="s">
        <v>24</v>
      </c>
      <c r="I408" s="397" t="s">
        <v>272</v>
      </c>
      <c r="J408" s="397" t="s">
        <v>34</v>
      </c>
      <c r="K408" s="398" t="s">
        <v>22</v>
      </c>
    </row>
    <row r="409" spans="3:11" ht="15.5">
      <c r="C409" s="391" t="s">
        <v>1220</v>
      </c>
      <c r="D409" s="393" t="s">
        <v>31</v>
      </c>
      <c r="E409" s="394" t="s">
        <v>841</v>
      </c>
      <c r="F409" s="394" t="s">
        <v>20</v>
      </c>
      <c r="G409" s="394" t="s">
        <v>21</v>
      </c>
      <c r="H409" s="397" t="s">
        <v>24</v>
      </c>
      <c r="I409" s="397" t="s">
        <v>272</v>
      </c>
      <c r="J409" s="397" t="s">
        <v>22</v>
      </c>
      <c r="K409" s="398" t="s">
        <v>33</v>
      </c>
    </row>
    <row r="410" spans="3:11" ht="15.5">
      <c r="C410" s="391" t="s">
        <v>1219</v>
      </c>
      <c r="D410" s="393" t="s">
        <v>22</v>
      </c>
      <c r="E410" s="394" t="s">
        <v>272</v>
      </c>
      <c r="F410" s="394" t="s">
        <v>20</v>
      </c>
      <c r="G410" s="394" t="s">
        <v>21</v>
      </c>
      <c r="H410" s="397" t="s">
        <v>24</v>
      </c>
      <c r="I410" s="397" t="s">
        <v>31</v>
      </c>
      <c r="J410" s="397" t="s">
        <v>34</v>
      </c>
      <c r="K410" s="398" t="s">
        <v>32</v>
      </c>
    </row>
    <row r="411" spans="3:11" ht="15.5">
      <c r="C411" s="391" t="s">
        <v>1218</v>
      </c>
      <c r="D411" s="393" t="s">
        <v>22</v>
      </c>
      <c r="E411" s="394" t="s">
        <v>272</v>
      </c>
      <c r="F411" s="394" t="s">
        <v>20</v>
      </c>
      <c r="G411" s="394" t="s">
        <v>21</v>
      </c>
      <c r="H411" s="397" t="s">
        <v>24</v>
      </c>
      <c r="I411" s="397" t="s">
        <v>31</v>
      </c>
      <c r="J411" s="397" t="s">
        <v>32</v>
      </c>
      <c r="K411" s="398" t="s">
        <v>33</v>
      </c>
    </row>
    <row r="412" spans="3:11" ht="15.5">
      <c r="C412" s="391" t="s">
        <v>1217</v>
      </c>
      <c r="D412" s="393" t="s">
        <v>31</v>
      </c>
      <c r="E412" s="394" t="s">
        <v>841</v>
      </c>
      <c r="F412" s="394" t="s">
        <v>20</v>
      </c>
      <c r="G412" s="394" t="s">
        <v>21</v>
      </c>
      <c r="H412" s="397" t="s">
        <v>24</v>
      </c>
      <c r="I412" s="397" t="s">
        <v>272</v>
      </c>
      <c r="J412" s="397" t="s">
        <v>22</v>
      </c>
      <c r="K412" s="398" t="s">
        <v>32</v>
      </c>
    </row>
    <row r="413" spans="3:11" ht="15.5">
      <c r="C413" s="391" t="s">
        <v>1216</v>
      </c>
      <c r="D413" s="393" t="s">
        <v>22</v>
      </c>
      <c r="E413" s="394" t="s">
        <v>841</v>
      </c>
      <c r="F413" s="394" t="s">
        <v>20</v>
      </c>
      <c r="G413" s="394" t="s">
        <v>21</v>
      </c>
      <c r="H413" s="397" t="s">
        <v>24</v>
      </c>
      <c r="I413" s="397" t="s">
        <v>23</v>
      </c>
      <c r="J413" s="397" t="s">
        <v>34</v>
      </c>
      <c r="K413" s="398" t="s">
        <v>33</v>
      </c>
    </row>
    <row r="414" spans="3:11" ht="15.5">
      <c r="C414" s="391" t="s">
        <v>1215</v>
      </c>
      <c r="D414" s="393" t="s">
        <v>22</v>
      </c>
      <c r="E414" s="394" t="s">
        <v>32</v>
      </c>
      <c r="F414" s="394" t="s">
        <v>20</v>
      </c>
      <c r="G414" s="394" t="s">
        <v>21</v>
      </c>
      <c r="H414" s="397" t="s">
        <v>24</v>
      </c>
      <c r="I414" s="397" t="s">
        <v>23</v>
      </c>
      <c r="J414" s="397" t="s">
        <v>34</v>
      </c>
      <c r="K414" s="398" t="s">
        <v>33</v>
      </c>
    </row>
    <row r="415" spans="3:11" ht="15.5">
      <c r="C415" s="391" t="s">
        <v>1214</v>
      </c>
      <c r="D415" s="393" t="s">
        <v>22</v>
      </c>
      <c r="E415" s="394" t="s">
        <v>841</v>
      </c>
      <c r="F415" s="394" t="s">
        <v>20</v>
      </c>
      <c r="G415" s="394" t="s">
        <v>21</v>
      </c>
      <c r="H415" s="397" t="s">
        <v>24</v>
      </c>
      <c r="I415" s="397" t="s">
        <v>23</v>
      </c>
      <c r="J415" s="397" t="s">
        <v>34</v>
      </c>
      <c r="K415" s="398" t="s">
        <v>32</v>
      </c>
    </row>
    <row r="416" spans="3:11" ht="15.5">
      <c r="C416" s="391" t="s">
        <v>1213</v>
      </c>
      <c r="D416" s="393" t="s">
        <v>22</v>
      </c>
      <c r="E416" s="394" t="s">
        <v>841</v>
      </c>
      <c r="F416" s="394" t="s">
        <v>20</v>
      </c>
      <c r="G416" s="394" t="s">
        <v>21</v>
      </c>
      <c r="H416" s="397" t="s">
        <v>24</v>
      </c>
      <c r="I416" s="397" t="s">
        <v>23</v>
      </c>
      <c r="J416" s="397" t="s">
        <v>32</v>
      </c>
      <c r="K416" s="398" t="s">
        <v>33</v>
      </c>
    </row>
    <row r="417" spans="3:11" ht="15.5">
      <c r="C417" s="391" t="s">
        <v>1212</v>
      </c>
      <c r="D417" s="393" t="s">
        <v>31</v>
      </c>
      <c r="E417" s="394" t="s">
        <v>22</v>
      </c>
      <c r="F417" s="394" t="s">
        <v>20</v>
      </c>
      <c r="G417" s="394" t="s">
        <v>21</v>
      </c>
      <c r="H417" s="397" t="s">
        <v>24</v>
      </c>
      <c r="I417" s="397" t="s">
        <v>23</v>
      </c>
      <c r="J417" s="397" t="s">
        <v>34</v>
      </c>
      <c r="K417" s="398" t="s">
        <v>33</v>
      </c>
    </row>
    <row r="418" spans="3:11" ht="15.5">
      <c r="C418" s="391" t="s">
        <v>1211</v>
      </c>
      <c r="D418" s="393" t="s">
        <v>31</v>
      </c>
      <c r="E418" s="394" t="s">
        <v>841</v>
      </c>
      <c r="F418" s="394" t="s">
        <v>20</v>
      </c>
      <c r="G418" s="394" t="s">
        <v>21</v>
      </c>
      <c r="H418" s="397" t="s">
        <v>24</v>
      </c>
      <c r="I418" s="397" t="s">
        <v>23</v>
      </c>
      <c r="J418" s="397" t="s">
        <v>34</v>
      </c>
      <c r="K418" s="398" t="s">
        <v>22</v>
      </c>
    </row>
    <row r="419" spans="3:11" ht="15.5">
      <c r="C419" s="391" t="s">
        <v>1210</v>
      </c>
      <c r="D419" s="393" t="s">
        <v>31</v>
      </c>
      <c r="E419" s="394" t="s">
        <v>841</v>
      </c>
      <c r="F419" s="394" t="s">
        <v>20</v>
      </c>
      <c r="G419" s="394" t="s">
        <v>21</v>
      </c>
      <c r="H419" s="397" t="s">
        <v>24</v>
      </c>
      <c r="I419" s="397" t="s">
        <v>23</v>
      </c>
      <c r="J419" s="397" t="s">
        <v>22</v>
      </c>
      <c r="K419" s="398" t="s">
        <v>33</v>
      </c>
    </row>
    <row r="420" spans="3:11" ht="15.5">
      <c r="C420" s="391" t="s">
        <v>1209</v>
      </c>
      <c r="D420" s="393" t="s">
        <v>31</v>
      </c>
      <c r="E420" s="394" t="s">
        <v>22</v>
      </c>
      <c r="F420" s="394" t="s">
        <v>20</v>
      </c>
      <c r="G420" s="394" t="s">
        <v>21</v>
      </c>
      <c r="H420" s="397" t="s">
        <v>24</v>
      </c>
      <c r="I420" s="397" t="s">
        <v>23</v>
      </c>
      <c r="J420" s="397" t="s">
        <v>34</v>
      </c>
      <c r="K420" s="398" t="s">
        <v>32</v>
      </c>
    </row>
    <row r="421" spans="3:11" ht="15.5">
      <c r="C421" s="391" t="s">
        <v>1208</v>
      </c>
      <c r="D421" s="393" t="s">
        <v>31</v>
      </c>
      <c r="E421" s="394" t="s">
        <v>22</v>
      </c>
      <c r="F421" s="394" t="s">
        <v>20</v>
      </c>
      <c r="G421" s="394" t="s">
        <v>21</v>
      </c>
      <c r="H421" s="397" t="s">
        <v>24</v>
      </c>
      <c r="I421" s="397" t="s">
        <v>23</v>
      </c>
      <c r="J421" s="397" t="s">
        <v>32</v>
      </c>
      <c r="K421" s="398" t="s">
        <v>33</v>
      </c>
    </row>
    <row r="422" spans="3:11" ht="15.5">
      <c r="C422" s="391" t="s">
        <v>1207</v>
      </c>
      <c r="D422" s="393" t="s">
        <v>31</v>
      </c>
      <c r="E422" s="394" t="s">
        <v>841</v>
      </c>
      <c r="F422" s="394" t="s">
        <v>20</v>
      </c>
      <c r="G422" s="394" t="s">
        <v>21</v>
      </c>
      <c r="H422" s="397" t="s">
        <v>24</v>
      </c>
      <c r="I422" s="397" t="s">
        <v>23</v>
      </c>
      <c r="J422" s="397" t="s">
        <v>22</v>
      </c>
      <c r="K422" s="398" t="s">
        <v>32</v>
      </c>
    </row>
    <row r="423" spans="3:11" ht="15.5">
      <c r="C423" s="391" t="s">
        <v>1206</v>
      </c>
      <c r="D423" s="393" t="s">
        <v>22</v>
      </c>
      <c r="E423" s="394" t="s">
        <v>272</v>
      </c>
      <c r="F423" s="394" t="s">
        <v>20</v>
      </c>
      <c r="G423" s="394" t="s">
        <v>21</v>
      </c>
      <c r="H423" s="397" t="s">
        <v>24</v>
      </c>
      <c r="I423" s="397" t="s">
        <v>23</v>
      </c>
      <c r="J423" s="397" t="s">
        <v>34</v>
      </c>
      <c r="K423" s="398" t="s">
        <v>33</v>
      </c>
    </row>
    <row r="424" spans="3:11" ht="15.5">
      <c r="C424" s="391" t="s">
        <v>1205</v>
      </c>
      <c r="D424" s="393" t="s">
        <v>22</v>
      </c>
      <c r="E424" s="394" t="s">
        <v>272</v>
      </c>
      <c r="F424" s="394" t="s">
        <v>20</v>
      </c>
      <c r="G424" s="394" t="s">
        <v>21</v>
      </c>
      <c r="H424" s="397" t="s">
        <v>24</v>
      </c>
      <c r="I424" s="397" t="s">
        <v>23</v>
      </c>
      <c r="J424" s="397" t="s">
        <v>34</v>
      </c>
      <c r="K424" s="398" t="s">
        <v>841</v>
      </c>
    </row>
    <row r="425" spans="3:11" ht="15.5">
      <c r="C425" s="391" t="s">
        <v>1204</v>
      </c>
      <c r="D425" s="393" t="s">
        <v>22</v>
      </c>
      <c r="E425" s="394" t="s">
        <v>272</v>
      </c>
      <c r="F425" s="394" t="s">
        <v>20</v>
      </c>
      <c r="G425" s="394" t="s">
        <v>21</v>
      </c>
      <c r="H425" s="397" t="s">
        <v>24</v>
      </c>
      <c r="I425" s="397" t="s">
        <v>23</v>
      </c>
      <c r="J425" s="397" t="s">
        <v>841</v>
      </c>
      <c r="K425" s="398" t="s">
        <v>33</v>
      </c>
    </row>
    <row r="426" spans="3:11" ht="15.5">
      <c r="C426" s="391" t="s">
        <v>1203</v>
      </c>
      <c r="D426" s="393" t="s">
        <v>22</v>
      </c>
      <c r="E426" s="394" t="s">
        <v>272</v>
      </c>
      <c r="F426" s="394" t="s">
        <v>20</v>
      </c>
      <c r="G426" s="394" t="s">
        <v>21</v>
      </c>
      <c r="H426" s="397" t="s">
        <v>24</v>
      </c>
      <c r="I426" s="397" t="s">
        <v>23</v>
      </c>
      <c r="J426" s="397" t="s">
        <v>34</v>
      </c>
      <c r="K426" s="398" t="s">
        <v>32</v>
      </c>
    </row>
    <row r="427" spans="3:11" ht="15.5">
      <c r="C427" s="391" t="s">
        <v>1202</v>
      </c>
      <c r="D427" s="393" t="s">
        <v>22</v>
      </c>
      <c r="E427" s="394" t="s">
        <v>272</v>
      </c>
      <c r="F427" s="394" t="s">
        <v>20</v>
      </c>
      <c r="G427" s="394" t="s">
        <v>21</v>
      </c>
      <c r="H427" s="397" t="s">
        <v>24</v>
      </c>
      <c r="I427" s="397" t="s">
        <v>23</v>
      </c>
      <c r="J427" s="397" t="s">
        <v>32</v>
      </c>
      <c r="K427" s="398" t="s">
        <v>33</v>
      </c>
    </row>
    <row r="428" spans="3:11" ht="15.5">
      <c r="C428" s="391" t="s">
        <v>1201</v>
      </c>
      <c r="D428" s="393" t="s">
        <v>22</v>
      </c>
      <c r="E428" s="394" t="s">
        <v>272</v>
      </c>
      <c r="F428" s="394" t="s">
        <v>20</v>
      </c>
      <c r="G428" s="394" t="s">
        <v>21</v>
      </c>
      <c r="H428" s="397" t="s">
        <v>24</v>
      </c>
      <c r="I428" s="397" t="s">
        <v>23</v>
      </c>
      <c r="J428" s="397" t="s">
        <v>32</v>
      </c>
      <c r="K428" s="398" t="s">
        <v>841</v>
      </c>
    </row>
    <row r="429" spans="3:11" ht="15.5">
      <c r="C429" s="391" t="s">
        <v>1200</v>
      </c>
      <c r="D429" s="393" t="s">
        <v>31</v>
      </c>
      <c r="E429" s="394" t="s">
        <v>272</v>
      </c>
      <c r="F429" s="394" t="s">
        <v>20</v>
      </c>
      <c r="G429" s="394" t="s">
        <v>21</v>
      </c>
      <c r="H429" s="397" t="s">
        <v>24</v>
      </c>
      <c r="I429" s="397" t="s">
        <v>23</v>
      </c>
      <c r="J429" s="397" t="s">
        <v>34</v>
      </c>
      <c r="K429" s="398" t="s">
        <v>22</v>
      </c>
    </row>
    <row r="430" spans="3:11" ht="15.5">
      <c r="C430" s="391" t="s">
        <v>1199</v>
      </c>
      <c r="D430" s="393" t="s">
        <v>31</v>
      </c>
      <c r="E430" s="394" t="s">
        <v>272</v>
      </c>
      <c r="F430" s="394" t="s">
        <v>20</v>
      </c>
      <c r="G430" s="394" t="s">
        <v>21</v>
      </c>
      <c r="H430" s="397" t="s">
        <v>24</v>
      </c>
      <c r="I430" s="397" t="s">
        <v>23</v>
      </c>
      <c r="J430" s="397" t="s">
        <v>22</v>
      </c>
      <c r="K430" s="398" t="s">
        <v>33</v>
      </c>
    </row>
    <row r="431" spans="3:11" ht="15.5">
      <c r="C431" s="391" t="s">
        <v>1198</v>
      </c>
      <c r="D431" s="393" t="s">
        <v>31</v>
      </c>
      <c r="E431" s="394" t="s">
        <v>272</v>
      </c>
      <c r="F431" s="394" t="s">
        <v>20</v>
      </c>
      <c r="G431" s="394" t="s">
        <v>21</v>
      </c>
      <c r="H431" s="397" t="s">
        <v>24</v>
      </c>
      <c r="I431" s="397" t="s">
        <v>23</v>
      </c>
      <c r="J431" s="397" t="s">
        <v>22</v>
      </c>
      <c r="K431" s="398" t="s">
        <v>841</v>
      </c>
    </row>
    <row r="432" spans="3:11" ht="15.5">
      <c r="C432" s="391" t="s">
        <v>1197</v>
      </c>
      <c r="D432" s="393" t="s">
        <v>31</v>
      </c>
      <c r="E432" s="394" t="s">
        <v>272</v>
      </c>
      <c r="F432" s="394" t="s">
        <v>20</v>
      </c>
      <c r="G432" s="394" t="s">
        <v>21</v>
      </c>
      <c r="H432" s="397" t="s">
        <v>24</v>
      </c>
      <c r="I432" s="397" t="s">
        <v>23</v>
      </c>
      <c r="J432" s="397" t="s">
        <v>22</v>
      </c>
      <c r="K432" s="398" t="s">
        <v>32</v>
      </c>
    </row>
    <row r="433" spans="3:11" ht="15.5">
      <c r="C433" s="391" t="s">
        <v>1196</v>
      </c>
      <c r="D433" s="393" t="s">
        <v>32</v>
      </c>
      <c r="E433" s="394" t="s">
        <v>841</v>
      </c>
      <c r="F433" s="394" t="s">
        <v>20</v>
      </c>
      <c r="G433" s="394" t="s">
        <v>21</v>
      </c>
      <c r="H433" s="397" t="s">
        <v>24</v>
      </c>
      <c r="I433" s="397" t="s">
        <v>25</v>
      </c>
      <c r="J433" s="397" t="s">
        <v>34</v>
      </c>
      <c r="K433" s="398" t="s">
        <v>33</v>
      </c>
    </row>
    <row r="434" spans="3:11" ht="15.5">
      <c r="C434" s="391" t="s">
        <v>1195</v>
      </c>
      <c r="D434" s="393" t="s">
        <v>31</v>
      </c>
      <c r="E434" s="394" t="s">
        <v>841</v>
      </c>
      <c r="F434" s="394" t="s">
        <v>20</v>
      </c>
      <c r="G434" s="394" t="s">
        <v>21</v>
      </c>
      <c r="H434" s="397" t="s">
        <v>24</v>
      </c>
      <c r="I434" s="397" t="s">
        <v>25</v>
      </c>
      <c r="J434" s="397" t="s">
        <v>34</v>
      </c>
      <c r="K434" s="398" t="s">
        <v>33</v>
      </c>
    </row>
    <row r="435" spans="3:11" ht="15.5">
      <c r="C435" s="391" t="s">
        <v>1194</v>
      </c>
      <c r="D435" s="393" t="s">
        <v>31</v>
      </c>
      <c r="E435" s="394" t="s">
        <v>32</v>
      </c>
      <c r="F435" s="394" t="s">
        <v>20</v>
      </c>
      <c r="G435" s="394" t="s">
        <v>21</v>
      </c>
      <c r="H435" s="397" t="s">
        <v>24</v>
      </c>
      <c r="I435" s="397" t="s">
        <v>25</v>
      </c>
      <c r="J435" s="397" t="s">
        <v>34</v>
      </c>
      <c r="K435" s="398" t="s">
        <v>33</v>
      </c>
    </row>
    <row r="436" spans="3:11" ht="15.5">
      <c r="C436" s="391" t="s">
        <v>1193</v>
      </c>
      <c r="D436" s="393" t="s">
        <v>31</v>
      </c>
      <c r="E436" s="394" t="s">
        <v>841</v>
      </c>
      <c r="F436" s="394" t="s">
        <v>20</v>
      </c>
      <c r="G436" s="394" t="s">
        <v>21</v>
      </c>
      <c r="H436" s="397" t="s">
        <v>24</v>
      </c>
      <c r="I436" s="397" t="s">
        <v>25</v>
      </c>
      <c r="J436" s="397" t="s">
        <v>34</v>
      </c>
      <c r="K436" s="398" t="s">
        <v>32</v>
      </c>
    </row>
    <row r="437" spans="3:11" ht="15.5">
      <c r="C437" s="391" t="s">
        <v>1192</v>
      </c>
      <c r="D437" s="393" t="s">
        <v>31</v>
      </c>
      <c r="E437" s="394" t="s">
        <v>841</v>
      </c>
      <c r="F437" s="394" t="s">
        <v>20</v>
      </c>
      <c r="G437" s="394" t="s">
        <v>21</v>
      </c>
      <c r="H437" s="397" t="s">
        <v>24</v>
      </c>
      <c r="I437" s="397" t="s">
        <v>25</v>
      </c>
      <c r="J437" s="397" t="s">
        <v>32</v>
      </c>
      <c r="K437" s="398" t="s">
        <v>33</v>
      </c>
    </row>
    <row r="438" spans="3:11" ht="15.5">
      <c r="C438" s="391" t="s">
        <v>1191</v>
      </c>
      <c r="D438" s="393" t="s">
        <v>21</v>
      </c>
      <c r="E438" s="394" t="s">
        <v>841</v>
      </c>
      <c r="F438" s="394" t="s">
        <v>20</v>
      </c>
      <c r="G438" s="394" t="s">
        <v>25</v>
      </c>
      <c r="H438" s="397" t="s">
        <v>24</v>
      </c>
      <c r="I438" s="397" t="s">
        <v>272</v>
      </c>
      <c r="J438" s="397" t="s">
        <v>34</v>
      </c>
      <c r="K438" s="398" t="s">
        <v>33</v>
      </c>
    </row>
    <row r="439" spans="3:11" ht="15.5">
      <c r="C439" s="391" t="s">
        <v>1190</v>
      </c>
      <c r="D439" s="393" t="s">
        <v>32</v>
      </c>
      <c r="E439" s="394" t="s">
        <v>272</v>
      </c>
      <c r="F439" s="394" t="s">
        <v>20</v>
      </c>
      <c r="G439" s="394" t="s">
        <v>21</v>
      </c>
      <c r="H439" s="397" t="s">
        <v>24</v>
      </c>
      <c r="I439" s="397" t="s">
        <v>25</v>
      </c>
      <c r="J439" s="397" t="s">
        <v>34</v>
      </c>
      <c r="K439" s="398" t="s">
        <v>33</v>
      </c>
    </row>
    <row r="440" spans="3:11" ht="15.5">
      <c r="C440" s="391" t="s">
        <v>1189</v>
      </c>
      <c r="D440" s="393" t="s">
        <v>21</v>
      </c>
      <c r="E440" s="394" t="s">
        <v>841</v>
      </c>
      <c r="F440" s="394" t="s">
        <v>20</v>
      </c>
      <c r="G440" s="394" t="s">
        <v>25</v>
      </c>
      <c r="H440" s="397" t="s">
        <v>24</v>
      </c>
      <c r="I440" s="397" t="s">
        <v>272</v>
      </c>
      <c r="J440" s="397" t="s">
        <v>34</v>
      </c>
      <c r="K440" s="398" t="s">
        <v>32</v>
      </c>
    </row>
    <row r="441" spans="3:11" ht="15.5">
      <c r="C441" s="391" t="s">
        <v>1188</v>
      </c>
      <c r="D441" s="393" t="s">
        <v>21</v>
      </c>
      <c r="E441" s="394" t="s">
        <v>841</v>
      </c>
      <c r="F441" s="394" t="s">
        <v>20</v>
      </c>
      <c r="G441" s="394" t="s">
        <v>25</v>
      </c>
      <c r="H441" s="397" t="s">
        <v>24</v>
      </c>
      <c r="I441" s="397" t="s">
        <v>272</v>
      </c>
      <c r="J441" s="397" t="s">
        <v>32</v>
      </c>
      <c r="K441" s="398" t="s">
        <v>33</v>
      </c>
    </row>
    <row r="442" spans="3:11" ht="15.5">
      <c r="C442" s="391" t="s">
        <v>1187</v>
      </c>
      <c r="D442" s="393" t="s">
        <v>31</v>
      </c>
      <c r="E442" s="394" t="s">
        <v>272</v>
      </c>
      <c r="F442" s="394" t="s">
        <v>20</v>
      </c>
      <c r="G442" s="394" t="s">
        <v>21</v>
      </c>
      <c r="H442" s="397" t="s">
        <v>24</v>
      </c>
      <c r="I442" s="397" t="s">
        <v>25</v>
      </c>
      <c r="J442" s="397" t="s">
        <v>34</v>
      </c>
      <c r="K442" s="398" t="s">
        <v>33</v>
      </c>
    </row>
    <row r="443" spans="3:11" ht="15.5">
      <c r="C443" s="391" t="s">
        <v>1186</v>
      </c>
      <c r="D443" s="393" t="s">
        <v>31</v>
      </c>
      <c r="E443" s="394" t="s">
        <v>272</v>
      </c>
      <c r="F443" s="394" t="s">
        <v>20</v>
      </c>
      <c r="G443" s="394" t="s">
        <v>21</v>
      </c>
      <c r="H443" s="397" t="s">
        <v>24</v>
      </c>
      <c r="I443" s="397" t="s">
        <v>25</v>
      </c>
      <c r="J443" s="397" t="s">
        <v>34</v>
      </c>
      <c r="K443" s="398" t="s">
        <v>841</v>
      </c>
    </row>
    <row r="444" spans="3:11" ht="15.5">
      <c r="C444" s="391" t="s">
        <v>1185</v>
      </c>
      <c r="D444" s="393" t="s">
        <v>31</v>
      </c>
      <c r="E444" s="394" t="s">
        <v>272</v>
      </c>
      <c r="F444" s="394" t="s">
        <v>20</v>
      </c>
      <c r="G444" s="394" t="s">
        <v>21</v>
      </c>
      <c r="H444" s="397" t="s">
        <v>24</v>
      </c>
      <c r="I444" s="397" t="s">
        <v>25</v>
      </c>
      <c r="J444" s="397" t="s">
        <v>841</v>
      </c>
      <c r="K444" s="398" t="s">
        <v>33</v>
      </c>
    </row>
    <row r="445" spans="3:11" ht="15.5">
      <c r="C445" s="391" t="s">
        <v>1184</v>
      </c>
      <c r="D445" s="393" t="s">
        <v>31</v>
      </c>
      <c r="E445" s="394" t="s">
        <v>272</v>
      </c>
      <c r="F445" s="394" t="s">
        <v>20</v>
      </c>
      <c r="G445" s="394" t="s">
        <v>21</v>
      </c>
      <c r="H445" s="397" t="s">
        <v>24</v>
      </c>
      <c r="I445" s="397" t="s">
        <v>25</v>
      </c>
      <c r="J445" s="397" t="s">
        <v>34</v>
      </c>
      <c r="K445" s="398" t="s">
        <v>32</v>
      </c>
    </row>
    <row r="446" spans="3:11" ht="15.5">
      <c r="C446" s="391" t="s">
        <v>1183</v>
      </c>
      <c r="D446" s="393" t="s">
        <v>31</v>
      </c>
      <c r="E446" s="394" t="s">
        <v>272</v>
      </c>
      <c r="F446" s="394" t="s">
        <v>20</v>
      </c>
      <c r="G446" s="394" t="s">
        <v>21</v>
      </c>
      <c r="H446" s="397" t="s">
        <v>24</v>
      </c>
      <c r="I446" s="397" t="s">
        <v>25</v>
      </c>
      <c r="J446" s="397" t="s">
        <v>32</v>
      </c>
      <c r="K446" s="398" t="s">
        <v>33</v>
      </c>
    </row>
    <row r="447" spans="3:11" ht="15.5">
      <c r="C447" s="391" t="s">
        <v>1182</v>
      </c>
      <c r="D447" s="393" t="s">
        <v>31</v>
      </c>
      <c r="E447" s="394" t="s">
        <v>272</v>
      </c>
      <c r="F447" s="394" t="s">
        <v>20</v>
      </c>
      <c r="G447" s="394" t="s">
        <v>21</v>
      </c>
      <c r="H447" s="397" t="s">
        <v>24</v>
      </c>
      <c r="I447" s="397" t="s">
        <v>25</v>
      </c>
      <c r="J447" s="397" t="s">
        <v>32</v>
      </c>
      <c r="K447" s="398" t="s">
        <v>841</v>
      </c>
    </row>
    <row r="448" spans="3:11" ht="15.5">
      <c r="C448" s="391" t="s">
        <v>1181</v>
      </c>
      <c r="D448" s="393" t="s">
        <v>21</v>
      </c>
      <c r="E448" s="394" t="s">
        <v>841</v>
      </c>
      <c r="F448" s="394" t="s">
        <v>20</v>
      </c>
      <c r="G448" s="394" t="s">
        <v>25</v>
      </c>
      <c r="H448" s="397" t="s">
        <v>24</v>
      </c>
      <c r="I448" s="397" t="s">
        <v>23</v>
      </c>
      <c r="J448" s="397" t="s">
        <v>34</v>
      </c>
      <c r="K448" s="398" t="s">
        <v>33</v>
      </c>
    </row>
    <row r="449" spans="3:11" ht="15.5">
      <c r="C449" s="391" t="s">
        <v>1180</v>
      </c>
      <c r="D449" s="393" t="s">
        <v>21</v>
      </c>
      <c r="E449" s="394" t="s">
        <v>32</v>
      </c>
      <c r="F449" s="394" t="s">
        <v>20</v>
      </c>
      <c r="G449" s="394" t="s">
        <v>25</v>
      </c>
      <c r="H449" s="397" t="s">
        <v>24</v>
      </c>
      <c r="I449" s="397" t="s">
        <v>23</v>
      </c>
      <c r="J449" s="397" t="s">
        <v>34</v>
      </c>
      <c r="K449" s="398" t="s">
        <v>33</v>
      </c>
    </row>
    <row r="450" spans="3:11" ht="15.5">
      <c r="C450" s="391" t="s">
        <v>1179</v>
      </c>
      <c r="D450" s="393" t="s">
        <v>21</v>
      </c>
      <c r="E450" s="394" t="s">
        <v>841</v>
      </c>
      <c r="F450" s="394" t="s">
        <v>20</v>
      </c>
      <c r="G450" s="394" t="s">
        <v>25</v>
      </c>
      <c r="H450" s="397" t="s">
        <v>24</v>
      </c>
      <c r="I450" s="397" t="s">
        <v>23</v>
      </c>
      <c r="J450" s="397" t="s">
        <v>34</v>
      </c>
      <c r="K450" s="398" t="s">
        <v>32</v>
      </c>
    </row>
    <row r="451" spans="3:11" ht="15.5">
      <c r="C451" s="391" t="s">
        <v>1178</v>
      </c>
      <c r="D451" s="393" t="s">
        <v>21</v>
      </c>
      <c r="E451" s="394" t="s">
        <v>841</v>
      </c>
      <c r="F451" s="394" t="s">
        <v>20</v>
      </c>
      <c r="G451" s="394" t="s">
        <v>25</v>
      </c>
      <c r="H451" s="397" t="s">
        <v>24</v>
      </c>
      <c r="I451" s="397" t="s">
        <v>23</v>
      </c>
      <c r="J451" s="397" t="s">
        <v>32</v>
      </c>
      <c r="K451" s="398" t="s">
        <v>33</v>
      </c>
    </row>
    <row r="452" spans="3:11" ht="15.5">
      <c r="C452" s="391" t="s">
        <v>1177</v>
      </c>
      <c r="D452" s="393" t="s">
        <v>31</v>
      </c>
      <c r="E452" s="394" t="s">
        <v>23</v>
      </c>
      <c r="F452" s="394" t="s">
        <v>20</v>
      </c>
      <c r="G452" s="394" t="s">
        <v>21</v>
      </c>
      <c r="H452" s="397" t="s">
        <v>24</v>
      </c>
      <c r="I452" s="397" t="s">
        <v>25</v>
      </c>
      <c r="J452" s="397" t="s">
        <v>34</v>
      </c>
      <c r="K452" s="398" t="s">
        <v>33</v>
      </c>
    </row>
    <row r="453" spans="3:11" ht="15.5">
      <c r="C453" s="391" t="s">
        <v>1176</v>
      </c>
      <c r="D453" s="393" t="s">
        <v>21</v>
      </c>
      <c r="E453" s="394" t="s">
        <v>841</v>
      </c>
      <c r="F453" s="394" t="s">
        <v>20</v>
      </c>
      <c r="G453" s="394" t="s">
        <v>25</v>
      </c>
      <c r="H453" s="397" t="s">
        <v>24</v>
      </c>
      <c r="I453" s="397" t="s">
        <v>23</v>
      </c>
      <c r="J453" s="397" t="s">
        <v>34</v>
      </c>
      <c r="K453" s="398" t="s">
        <v>31</v>
      </c>
    </row>
    <row r="454" spans="3:11" ht="15.5">
      <c r="C454" s="391" t="s">
        <v>1175</v>
      </c>
      <c r="D454" s="393" t="s">
        <v>31</v>
      </c>
      <c r="E454" s="394" t="s">
        <v>841</v>
      </c>
      <c r="F454" s="394" t="s">
        <v>20</v>
      </c>
      <c r="G454" s="394" t="s">
        <v>21</v>
      </c>
      <c r="H454" s="397" t="s">
        <v>24</v>
      </c>
      <c r="I454" s="397" t="s">
        <v>23</v>
      </c>
      <c r="J454" s="397" t="s">
        <v>25</v>
      </c>
      <c r="K454" s="398" t="s">
        <v>33</v>
      </c>
    </row>
    <row r="455" spans="3:11" ht="15.5">
      <c r="C455" s="391" t="s">
        <v>1174</v>
      </c>
      <c r="D455" s="393" t="s">
        <v>31</v>
      </c>
      <c r="E455" s="394" t="s">
        <v>23</v>
      </c>
      <c r="F455" s="394" t="s">
        <v>20</v>
      </c>
      <c r="G455" s="394" t="s">
        <v>21</v>
      </c>
      <c r="H455" s="397" t="s">
        <v>24</v>
      </c>
      <c r="I455" s="397" t="s">
        <v>25</v>
      </c>
      <c r="J455" s="397" t="s">
        <v>34</v>
      </c>
      <c r="K455" s="398" t="s">
        <v>32</v>
      </c>
    </row>
    <row r="456" spans="3:11" ht="15.5">
      <c r="C456" s="391" t="s">
        <v>1173</v>
      </c>
      <c r="D456" s="393" t="s">
        <v>31</v>
      </c>
      <c r="E456" s="394" t="s">
        <v>23</v>
      </c>
      <c r="F456" s="394" t="s">
        <v>20</v>
      </c>
      <c r="G456" s="394" t="s">
        <v>21</v>
      </c>
      <c r="H456" s="397" t="s">
        <v>24</v>
      </c>
      <c r="I456" s="397" t="s">
        <v>25</v>
      </c>
      <c r="J456" s="397" t="s">
        <v>32</v>
      </c>
      <c r="K456" s="398" t="s">
        <v>33</v>
      </c>
    </row>
    <row r="457" spans="3:11" ht="15.5">
      <c r="C457" s="391" t="s">
        <v>1172</v>
      </c>
      <c r="D457" s="393" t="s">
        <v>31</v>
      </c>
      <c r="E457" s="394" t="s">
        <v>841</v>
      </c>
      <c r="F457" s="394" t="s">
        <v>20</v>
      </c>
      <c r="G457" s="394" t="s">
        <v>21</v>
      </c>
      <c r="H457" s="397" t="s">
        <v>24</v>
      </c>
      <c r="I457" s="397" t="s">
        <v>23</v>
      </c>
      <c r="J457" s="397" t="s">
        <v>25</v>
      </c>
      <c r="K457" s="398" t="s">
        <v>32</v>
      </c>
    </row>
    <row r="458" spans="3:11" ht="15.5">
      <c r="C458" s="391" t="s">
        <v>1171</v>
      </c>
      <c r="D458" s="393" t="s">
        <v>21</v>
      </c>
      <c r="E458" s="394" t="s">
        <v>272</v>
      </c>
      <c r="F458" s="394" t="s">
        <v>20</v>
      </c>
      <c r="G458" s="394" t="s">
        <v>25</v>
      </c>
      <c r="H458" s="397" t="s">
        <v>24</v>
      </c>
      <c r="I458" s="397" t="s">
        <v>23</v>
      </c>
      <c r="J458" s="397" t="s">
        <v>34</v>
      </c>
      <c r="K458" s="398" t="s">
        <v>33</v>
      </c>
    </row>
    <row r="459" spans="3:11" ht="15.5">
      <c r="C459" s="391" t="s">
        <v>1170</v>
      </c>
      <c r="D459" s="393" t="s">
        <v>21</v>
      </c>
      <c r="E459" s="394" t="s">
        <v>272</v>
      </c>
      <c r="F459" s="394" t="s">
        <v>20</v>
      </c>
      <c r="G459" s="394" t="s">
        <v>25</v>
      </c>
      <c r="H459" s="397" t="s">
        <v>24</v>
      </c>
      <c r="I459" s="397" t="s">
        <v>23</v>
      </c>
      <c r="J459" s="397" t="s">
        <v>34</v>
      </c>
      <c r="K459" s="398" t="s">
        <v>841</v>
      </c>
    </row>
    <row r="460" spans="3:11" ht="15.5">
      <c r="C460" s="391" t="s">
        <v>1169</v>
      </c>
      <c r="D460" s="393" t="s">
        <v>21</v>
      </c>
      <c r="E460" s="394" t="s">
        <v>272</v>
      </c>
      <c r="F460" s="394" t="s">
        <v>20</v>
      </c>
      <c r="G460" s="394" t="s">
        <v>25</v>
      </c>
      <c r="H460" s="397" t="s">
        <v>24</v>
      </c>
      <c r="I460" s="397" t="s">
        <v>23</v>
      </c>
      <c r="J460" s="397" t="s">
        <v>841</v>
      </c>
      <c r="K460" s="398" t="s">
        <v>33</v>
      </c>
    </row>
    <row r="461" spans="3:11" ht="15.5">
      <c r="C461" s="391" t="s">
        <v>1168</v>
      </c>
      <c r="D461" s="393" t="s">
        <v>21</v>
      </c>
      <c r="E461" s="394" t="s">
        <v>272</v>
      </c>
      <c r="F461" s="394" t="s">
        <v>20</v>
      </c>
      <c r="G461" s="394" t="s">
        <v>25</v>
      </c>
      <c r="H461" s="397" t="s">
        <v>24</v>
      </c>
      <c r="I461" s="397" t="s">
        <v>23</v>
      </c>
      <c r="J461" s="397" t="s">
        <v>34</v>
      </c>
      <c r="K461" s="398" t="s">
        <v>32</v>
      </c>
    </row>
    <row r="462" spans="3:11" ht="15.5">
      <c r="C462" s="391" t="s">
        <v>1167</v>
      </c>
      <c r="D462" s="393" t="s">
        <v>21</v>
      </c>
      <c r="E462" s="394" t="s">
        <v>272</v>
      </c>
      <c r="F462" s="394" t="s">
        <v>20</v>
      </c>
      <c r="G462" s="394" t="s">
        <v>25</v>
      </c>
      <c r="H462" s="397" t="s">
        <v>24</v>
      </c>
      <c r="I462" s="397" t="s">
        <v>23</v>
      </c>
      <c r="J462" s="397" t="s">
        <v>32</v>
      </c>
      <c r="K462" s="398" t="s">
        <v>33</v>
      </c>
    </row>
    <row r="463" spans="3:11" ht="15.5">
      <c r="C463" s="391" t="s">
        <v>1166</v>
      </c>
      <c r="D463" s="393" t="s">
        <v>21</v>
      </c>
      <c r="E463" s="394" t="s">
        <v>272</v>
      </c>
      <c r="F463" s="394" t="s">
        <v>20</v>
      </c>
      <c r="G463" s="394" t="s">
        <v>25</v>
      </c>
      <c r="H463" s="397" t="s">
        <v>24</v>
      </c>
      <c r="I463" s="397" t="s">
        <v>23</v>
      </c>
      <c r="J463" s="397" t="s">
        <v>32</v>
      </c>
      <c r="K463" s="398" t="s">
        <v>841</v>
      </c>
    </row>
    <row r="464" spans="3:11" ht="15.5">
      <c r="C464" s="391" t="s">
        <v>1165</v>
      </c>
      <c r="D464" s="393" t="s">
        <v>21</v>
      </c>
      <c r="E464" s="394" t="s">
        <v>272</v>
      </c>
      <c r="F464" s="394" t="s">
        <v>20</v>
      </c>
      <c r="G464" s="394" t="s">
        <v>25</v>
      </c>
      <c r="H464" s="397" t="s">
        <v>24</v>
      </c>
      <c r="I464" s="397" t="s">
        <v>23</v>
      </c>
      <c r="J464" s="397" t="s">
        <v>34</v>
      </c>
      <c r="K464" s="398" t="s">
        <v>31</v>
      </c>
    </row>
    <row r="465" spans="3:11" ht="15.5">
      <c r="C465" s="391" t="s">
        <v>1164</v>
      </c>
      <c r="D465" s="393" t="s">
        <v>31</v>
      </c>
      <c r="E465" s="394" t="s">
        <v>272</v>
      </c>
      <c r="F465" s="394" t="s">
        <v>20</v>
      </c>
      <c r="G465" s="394" t="s">
        <v>21</v>
      </c>
      <c r="H465" s="397" t="s">
        <v>24</v>
      </c>
      <c r="I465" s="397" t="s">
        <v>23</v>
      </c>
      <c r="J465" s="397" t="s">
        <v>25</v>
      </c>
      <c r="K465" s="398" t="s">
        <v>33</v>
      </c>
    </row>
    <row r="466" spans="3:11" ht="15.5">
      <c r="C466" s="391" t="s">
        <v>1163</v>
      </c>
      <c r="D466" s="393" t="s">
        <v>31</v>
      </c>
      <c r="E466" s="394" t="s">
        <v>272</v>
      </c>
      <c r="F466" s="394" t="s">
        <v>20</v>
      </c>
      <c r="G466" s="394" t="s">
        <v>21</v>
      </c>
      <c r="H466" s="397" t="s">
        <v>24</v>
      </c>
      <c r="I466" s="397" t="s">
        <v>23</v>
      </c>
      <c r="J466" s="397" t="s">
        <v>25</v>
      </c>
      <c r="K466" s="398" t="s">
        <v>841</v>
      </c>
    </row>
    <row r="467" spans="3:11" ht="15.5">
      <c r="C467" s="391" t="s">
        <v>1162</v>
      </c>
      <c r="D467" s="393" t="s">
        <v>31</v>
      </c>
      <c r="E467" s="394" t="s">
        <v>272</v>
      </c>
      <c r="F467" s="394" t="s">
        <v>20</v>
      </c>
      <c r="G467" s="394" t="s">
        <v>21</v>
      </c>
      <c r="H467" s="397" t="s">
        <v>24</v>
      </c>
      <c r="I467" s="397" t="s">
        <v>23</v>
      </c>
      <c r="J467" s="397" t="s">
        <v>25</v>
      </c>
      <c r="K467" s="398" t="s">
        <v>32</v>
      </c>
    </row>
    <row r="468" spans="3:11" ht="15.5">
      <c r="C468" s="391" t="s">
        <v>1161</v>
      </c>
      <c r="D468" s="393" t="s">
        <v>22</v>
      </c>
      <c r="E468" s="394" t="s">
        <v>841</v>
      </c>
      <c r="F468" s="394" t="s">
        <v>20</v>
      </c>
      <c r="G468" s="394" t="s">
        <v>21</v>
      </c>
      <c r="H468" s="397" t="s">
        <v>24</v>
      </c>
      <c r="I468" s="397" t="s">
        <v>25</v>
      </c>
      <c r="J468" s="397" t="s">
        <v>34</v>
      </c>
      <c r="K468" s="398" t="s">
        <v>33</v>
      </c>
    </row>
    <row r="469" spans="3:11" ht="15.5">
      <c r="C469" s="391" t="s">
        <v>1160</v>
      </c>
      <c r="D469" s="393" t="s">
        <v>22</v>
      </c>
      <c r="E469" s="394" t="s">
        <v>32</v>
      </c>
      <c r="F469" s="394" t="s">
        <v>20</v>
      </c>
      <c r="G469" s="394" t="s">
        <v>21</v>
      </c>
      <c r="H469" s="397" t="s">
        <v>24</v>
      </c>
      <c r="I469" s="397" t="s">
        <v>25</v>
      </c>
      <c r="J469" s="397" t="s">
        <v>34</v>
      </c>
      <c r="K469" s="398" t="s">
        <v>33</v>
      </c>
    </row>
    <row r="470" spans="3:11" ht="15.5">
      <c r="C470" s="391" t="s">
        <v>1159</v>
      </c>
      <c r="D470" s="393" t="s">
        <v>22</v>
      </c>
      <c r="E470" s="394" t="s">
        <v>841</v>
      </c>
      <c r="F470" s="394" t="s">
        <v>20</v>
      </c>
      <c r="G470" s="394" t="s">
        <v>21</v>
      </c>
      <c r="H470" s="397" t="s">
        <v>24</v>
      </c>
      <c r="I470" s="397" t="s">
        <v>25</v>
      </c>
      <c r="J470" s="397" t="s">
        <v>34</v>
      </c>
      <c r="K470" s="398" t="s">
        <v>32</v>
      </c>
    </row>
    <row r="471" spans="3:11" ht="15.5">
      <c r="C471" s="391" t="s">
        <v>1158</v>
      </c>
      <c r="D471" s="393" t="s">
        <v>22</v>
      </c>
      <c r="E471" s="394" t="s">
        <v>841</v>
      </c>
      <c r="F471" s="394" t="s">
        <v>20</v>
      </c>
      <c r="G471" s="394" t="s">
        <v>21</v>
      </c>
      <c r="H471" s="397" t="s">
        <v>24</v>
      </c>
      <c r="I471" s="397" t="s">
        <v>25</v>
      </c>
      <c r="J471" s="397" t="s">
        <v>32</v>
      </c>
      <c r="K471" s="398" t="s">
        <v>33</v>
      </c>
    </row>
    <row r="472" spans="3:11" ht="15.5">
      <c r="C472" s="391" t="s">
        <v>1157</v>
      </c>
      <c r="D472" s="393" t="s">
        <v>31</v>
      </c>
      <c r="E472" s="394" t="s">
        <v>22</v>
      </c>
      <c r="F472" s="394" t="s">
        <v>20</v>
      </c>
      <c r="G472" s="394" t="s">
        <v>21</v>
      </c>
      <c r="H472" s="397" t="s">
        <v>24</v>
      </c>
      <c r="I472" s="397" t="s">
        <v>25</v>
      </c>
      <c r="J472" s="397" t="s">
        <v>34</v>
      </c>
      <c r="K472" s="398" t="s">
        <v>33</v>
      </c>
    </row>
    <row r="473" spans="3:11" ht="15.5">
      <c r="C473" s="391" t="s">
        <v>1156</v>
      </c>
      <c r="D473" s="393" t="s">
        <v>31</v>
      </c>
      <c r="E473" s="394" t="s">
        <v>841</v>
      </c>
      <c r="F473" s="394" t="s">
        <v>20</v>
      </c>
      <c r="G473" s="394" t="s">
        <v>21</v>
      </c>
      <c r="H473" s="397" t="s">
        <v>24</v>
      </c>
      <c r="I473" s="397" t="s">
        <v>25</v>
      </c>
      <c r="J473" s="397" t="s">
        <v>34</v>
      </c>
      <c r="K473" s="398" t="s">
        <v>22</v>
      </c>
    </row>
    <row r="474" spans="3:11" ht="15.5">
      <c r="C474" s="391" t="s">
        <v>1155</v>
      </c>
      <c r="D474" s="393" t="s">
        <v>31</v>
      </c>
      <c r="E474" s="394" t="s">
        <v>841</v>
      </c>
      <c r="F474" s="394" t="s">
        <v>20</v>
      </c>
      <c r="G474" s="394" t="s">
        <v>21</v>
      </c>
      <c r="H474" s="397" t="s">
        <v>24</v>
      </c>
      <c r="I474" s="397" t="s">
        <v>25</v>
      </c>
      <c r="J474" s="397" t="s">
        <v>22</v>
      </c>
      <c r="K474" s="398" t="s">
        <v>33</v>
      </c>
    </row>
    <row r="475" spans="3:11" ht="15.5">
      <c r="C475" s="391" t="s">
        <v>1154</v>
      </c>
      <c r="D475" s="393" t="s">
        <v>31</v>
      </c>
      <c r="E475" s="394" t="s">
        <v>22</v>
      </c>
      <c r="F475" s="394" t="s">
        <v>20</v>
      </c>
      <c r="G475" s="394" t="s">
        <v>21</v>
      </c>
      <c r="H475" s="397" t="s">
        <v>24</v>
      </c>
      <c r="I475" s="397" t="s">
        <v>25</v>
      </c>
      <c r="J475" s="397" t="s">
        <v>34</v>
      </c>
      <c r="K475" s="398" t="s">
        <v>32</v>
      </c>
    </row>
    <row r="476" spans="3:11" ht="15.5">
      <c r="C476" s="391" t="s">
        <v>1153</v>
      </c>
      <c r="D476" s="393" t="s">
        <v>31</v>
      </c>
      <c r="E476" s="394" t="s">
        <v>22</v>
      </c>
      <c r="F476" s="394" t="s">
        <v>20</v>
      </c>
      <c r="G476" s="394" t="s">
        <v>21</v>
      </c>
      <c r="H476" s="397" t="s">
        <v>24</v>
      </c>
      <c r="I476" s="397" t="s">
        <v>25</v>
      </c>
      <c r="J476" s="397" t="s">
        <v>32</v>
      </c>
      <c r="K476" s="398" t="s">
        <v>33</v>
      </c>
    </row>
    <row r="477" spans="3:11" ht="15.5">
      <c r="C477" s="391" t="s">
        <v>1152</v>
      </c>
      <c r="D477" s="393" t="s">
        <v>31</v>
      </c>
      <c r="E477" s="394" t="s">
        <v>841</v>
      </c>
      <c r="F477" s="394" t="s">
        <v>20</v>
      </c>
      <c r="G477" s="394" t="s">
        <v>21</v>
      </c>
      <c r="H477" s="397" t="s">
        <v>24</v>
      </c>
      <c r="I477" s="397" t="s">
        <v>25</v>
      </c>
      <c r="J477" s="397" t="s">
        <v>22</v>
      </c>
      <c r="K477" s="398" t="s">
        <v>32</v>
      </c>
    </row>
    <row r="478" spans="3:11" ht="15.5">
      <c r="C478" s="391" t="s">
        <v>1151</v>
      </c>
      <c r="D478" s="393" t="s">
        <v>22</v>
      </c>
      <c r="E478" s="394" t="s">
        <v>272</v>
      </c>
      <c r="F478" s="394" t="s">
        <v>20</v>
      </c>
      <c r="G478" s="394" t="s">
        <v>21</v>
      </c>
      <c r="H478" s="397" t="s">
        <v>24</v>
      </c>
      <c r="I478" s="397" t="s">
        <v>25</v>
      </c>
      <c r="J478" s="397" t="s">
        <v>34</v>
      </c>
      <c r="K478" s="398" t="s">
        <v>33</v>
      </c>
    </row>
    <row r="479" spans="3:11" ht="15.5">
      <c r="C479" s="391" t="s">
        <v>1150</v>
      </c>
      <c r="D479" s="393" t="s">
        <v>22</v>
      </c>
      <c r="E479" s="394" t="s">
        <v>272</v>
      </c>
      <c r="F479" s="394" t="s">
        <v>20</v>
      </c>
      <c r="G479" s="394" t="s">
        <v>21</v>
      </c>
      <c r="H479" s="397" t="s">
        <v>24</v>
      </c>
      <c r="I479" s="397" t="s">
        <v>25</v>
      </c>
      <c r="J479" s="397" t="s">
        <v>34</v>
      </c>
      <c r="K479" s="398" t="s">
        <v>841</v>
      </c>
    </row>
    <row r="480" spans="3:11" ht="15.5">
      <c r="C480" s="391" t="s">
        <v>1149</v>
      </c>
      <c r="D480" s="393" t="s">
        <v>22</v>
      </c>
      <c r="E480" s="394" t="s">
        <v>272</v>
      </c>
      <c r="F480" s="394" t="s">
        <v>20</v>
      </c>
      <c r="G480" s="394" t="s">
        <v>21</v>
      </c>
      <c r="H480" s="397" t="s">
        <v>24</v>
      </c>
      <c r="I480" s="397" t="s">
        <v>25</v>
      </c>
      <c r="J480" s="397" t="s">
        <v>841</v>
      </c>
      <c r="K480" s="398" t="s">
        <v>33</v>
      </c>
    </row>
    <row r="481" spans="3:11" ht="15.5">
      <c r="C481" s="391" t="s">
        <v>1148</v>
      </c>
      <c r="D481" s="393" t="s">
        <v>22</v>
      </c>
      <c r="E481" s="394" t="s">
        <v>272</v>
      </c>
      <c r="F481" s="394" t="s">
        <v>20</v>
      </c>
      <c r="G481" s="394" t="s">
        <v>21</v>
      </c>
      <c r="H481" s="397" t="s">
        <v>24</v>
      </c>
      <c r="I481" s="397" t="s">
        <v>25</v>
      </c>
      <c r="J481" s="397" t="s">
        <v>34</v>
      </c>
      <c r="K481" s="398" t="s">
        <v>32</v>
      </c>
    </row>
    <row r="482" spans="3:11" ht="15.5">
      <c r="C482" s="391" t="s">
        <v>1147</v>
      </c>
      <c r="D482" s="393" t="s">
        <v>22</v>
      </c>
      <c r="E482" s="394" t="s">
        <v>272</v>
      </c>
      <c r="F482" s="394" t="s">
        <v>20</v>
      </c>
      <c r="G482" s="394" t="s">
        <v>21</v>
      </c>
      <c r="H482" s="397" t="s">
        <v>24</v>
      </c>
      <c r="I482" s="397" t="s">
        <v>25</v>
      </c>
      <c r="J482" s="397" t="s">
        <v>32</v>
      </c>
      <c r="K482" s="398" t="s">
        <v>33</v>
      </c>
    </row>
    <row r="483" spans="3:11" ht="15.5">
      <c r="C483" s="391" t="s">
        <v>1146</v>
      </c>
      <c r="D483" s="393" t="s">
        <v>22</v>
      </c>
      <c r="E483" s="394" t="s">
        <v>272</v>
      </c>
      <c r="F483" s="394" t="s">
        <v>20</v>
      </c>
      <c r="G483" s="394" t="s">
        <v>21</v>
      </c>
      <c r="H483" s="397" t="s">
        <v>24</v>
      </c>
      <c r="I483" s="397" t="s">
        <v>25</v>
      </c>
      <c r="J483" s="397" t="s">
        <v>32</v>
      </c>
      <c r="K483" s="398" t="s">
        <v>841</v>
      </c>
    </row>
    <row r="484" spans="3:11" ht="15.5">
      <c r="C484" s="391" t="s">
        <v>1145</v>
      </c>
      <c r="D484" s="393" t="s">
        <v>31</v>
      </c>
      <c r="E484" s="394" t="s">
        <v>272</v>
      </c>
      <c r="F484" s="394" t="s">
        <v>20</v>
      </c>
      <c r="G484" s="394" t="s">
        <v>21</v>
      </c>
      <c r="H484" s="397" t="s">
        <v>24</v>
      </c>
      <c r="I484" s="397" t="s">
        <v>25</v>
      </c>
      <c r="J484" s="397" t="s">
        <v>34</v>
      </c>
      <c r="K484" s="398" t="s">
        <v>22</v>
      </c>
    </row>
    <row r="485" spans="3:11" ht="15.5">
      <c r="C485" s="391" t="s">
        <v>1144</v>
      </c>
      <c r="D485" s="393" t="s">
        <v>31</v>
      </c>
      <c r="E485" s="394" t="s">
        <v>272</v>
      </c>
      <c r="F485" s="394" t="s">
        <v>20</v>
      </c>
      <c r="G485" s="394" t="s">
        <v>21</v>
      </c>
      <c r="H485" s="397" t="s">
        <v>24</v>
      </c>
      <c r="I485" s="397" t="s">
        <v>25</v>
      </c>
      <c r="J485" s="397" t="s">
        <v>22</v>
      </c>
      <c r="K485" s="398" t="s">
        <v>33</v>
      </c>
    </row>
    <row r="486" spans="3:11" ht="15.5">
      <c r="C486" s="391" t="s">
        <v>1143</v>
      </c>
      <c r="D486" s="393" t="s">
        <v>31</v>
      </c>
      <c r="E486" s="394" t="s">
        <v>272</v>
      </c>
      <c r="F486" s="394" t="s">
        <v>20</v>
      </c>
      <c r="G486" s="394" t="s">
        <v>21</v>
      </c>
      <c r="H486" s="397" t="s">
        <v>24</v>
      </c>
      <c r="I486" s="397" t="s">
        <v>25</v>
      </c>
      <c r="J486" s="397" t="s">
        <v>22</v>
      </c>
      <c r="K486" s="398" t="s">
        <v>841</v>
      </c>
    </row>
    <row r="487" spans="3:11" ht="15.5">
      <c r="C487" s="391" t="s">
        <v>1142</v>
      </c>
      <c r="D487" s="393" t="s">
        <v>31</v>
      </c>
      <c r="E487" s="394" t="s">
        <v>272</v>
      </c>
      <c r="F487" s="394" t="s">
        <v>20</v>
      </c>
      <c r="G487" s="394" t="s">
        <v>21</v>
      </c>
      <c r="H487" s="397" t="s">
        <v>24</v>
      </c>
      <c r="I487" s="397" t="s">
        <v>25</v>
      </c>
      <c r="J487" s="397" t="s">
        <v>22</v>
      </c>
      <c r="K487" s="398" t="s">
        <v>32</v>
      </c>
    </row>
    <row r="488" spans="3:11" ht="15.5">
      <c r="C488" s="391" t="s">
        <v>1141</v>
      </c>
      <c r="D488" s="393" t="s">
        <v>21</v>
      </c>
      <c r="E488" s="394" t="s">
        <v>22</v>
      </c>
      <c r="F488" s="394" t="s">
        <v>20</v>
      </c>
      <c r="G488" s="394" t="s">
        <v>25</v>
      </c>
      <c r="H488" s="397" t="s">
        <v>24</v>
      </c>
      <c r="I488" s="397" t="s">
        <v>23</v>
      </c>
      <c r="J488" s="397" t="s">
        <v>34</v>
      </c>
      <c r="K488" s="398" t="s">
        <v>33</v>
      </c>
    </row>
    <row r="489" spans="3:11" ht="15.5">
      <c r="C489" s="391" t="s">
        <v>1140</v>
      </c>
      <c r="D489" s="393" t="s">
        <v>21</v>
      </c>
      <c r="E489" s="394" t="s">
        <v>841</v>
      </c>
      <c r="F489" s="394" t="s">
        <v>20</v>
      </c>
      <c r="G489" s="394" t="s">
        <v>25</v>
      </c>
      <c r="H489" s="397" t="s">
        <v>24</v>
      </c>
      <c r="I489" s="397" t="s">
        <v>23</v>
      </c>
      <c r="J489" s="397" t="s">
        <v>34</v>
      </c>
      <c r="K489" s="398" t="s">
        <v>22</v>
      </c>
    </row>
    <row r="490" spans="3:11" ht="15.5">
      <c r="C490" s="391" t="s">
        <v>1139</v>
      </c>
      <c r="D490" s="393" t="s">
        <v>21</v>
      </c>
      <c r="E490" s="394" t="s">
        <v>841</v>
      </c>
      <c r="F490" s="394" t="s">
        <v>20</v>
      </c>
      <c r="G490" s="394" t="s">
        <v>25</v>
      </c>
      <c r="H490" s="397" t="s">
        <v>24</v>
      </c>
      <c r="I490" s="397" t="s">
        <v>23</v>
      </c>
      <c r="J490" s="397" t="s">
        <v>22</v>
      </c>
      <c r="K490" s="398" t="s">
        <v>33</v>
      </c>
    </row>
    <row r="491" spans="3:11" ht="15.5">
      <c r="C491" s="391" t="s">
        <v>1138</v>
      </c>
      <c r="D491" s="393" t="s">
        <v>21</v>
      </c>
      <c r="E491" s="394" t="s">
        <v>22</v>
      </c>
      <c r="F491" s="394" t="s">
        <v>20</v>
      </c>
      <c r="G491" s="394" t="s">
        <v>25</v>
      </c>
      <c r="H491" s="397" t="s">
        <v>24</v>
      </c>
      <c r="I491" s="397" t="s">
        <v>23</v>
      </c>
      <c r="J491" s="397" t="s">
        <v>34</v>
      </c>
      <c r="K491" s="398" t="s">
        <v>32</v>
      </c>
    </row>
    <row r="492" spans="3:11" ht="15.5">
      <c r="C492" s="391" t="s">
        <v>1137</v>
      </c>
      <c r="D492" s="393" t="s">
        <v>21</v>
      </c>
      <c r="E492" s="394" t="s">
        <v>22</v>
      </c>
      <c r="F492" s="394" t="s">
        <v>20</v>
      </c>
      <c r="G492" s="394" t="s">
        <v>25</v>
      </c>
      <c r="H492" s="397" t="s">
        <v>24</v>
      </c>
      <c r="I492" s="397" t="s">
        <v>23</v>
      </c>
      <c r="J492" s="397" t="s">
        <v>32</v>
      </c>
      <c r="K492" s="398" t="s">
        <v>33</v>
      </c>
    </row>
    <row r="493" spans="3:11" ht="15.5">
      <c r="C493" s="391" t="s">
        <v>1136</v>
      </c>
      <c r="D493" s="393" t="s">
        <v>21</v>
      </c>
      <c r="E493" s="394" t="s">
        <v>841</v>
      </c>
      <c r="F493" s="394" t="s">
        <v>20</v>
      </c>
      <c r="G493" s="394" t="s">
        <v>25</v>
      </c>
      <c r="H493" s="397" t="s">
        <v>24</v>
      </c>
      <c r="I493" s="397" t="s">
        <v>23</v>
      </c>
      <c r="J493" s="397" t="s">
        <v>22</v>
      </c>
      <c r="K493" s="398" t="s">
        <v>32</v>
      </c>
    </row>
    <row r="494" spans="3:11" ht="15.5">
      <c r="C494" s="391" t="s">
        <v>1135</v>
      </c>
      <c r="D494" s="393" t="s">
        <v>31</v>
      </c>
      <c r="E494" s="394" t="s">
        <v>23</v>
      </c>
      <c r="F494" s="394" t="s">
        <v>20</v>
      </c>
      <c r="G494" s="394" t="s">
        <v>21</v>
      </c>
      <c r="H494" s="397" t="s">
        <v>24</v>
      </c>
      <c r="I494" s="397" t="s">
        <v>25</v>
      </c>
      <c r="J494" s="397" t="s">
        <v>34</v>
      </c>
      <c r="K494" s="398" t="s">
        <v>22</v>
      </c>
    </row>
    <row r="495" spans="3:11" ht="15.5">
      <c r="C495" s="391" t="s">
        <v>1134</v>
      </c>
      <c r="D495" s="393" t="s">
        <v>31</v>
      </c>
      <c r="E495" s="394" t="s">
        <v>22</v>
      </c>
      <c r="F495" s="394" t="s">
        <v>20</v>
      </c>
      <c r="G495" s="394" t="s">
        <v>21</v>
      </c>
      <c r="H495" s="397" t="s">
        <v>24</v>
      </c>
      <c r="I495" s="397" t="s">
        <v>23</v>
      </c>
      <c r="J495" s="397" t="s">
        <v>25</v>
      </c>
      <c r="K495" s="398" t="s">
        <v>33</v>
      </c>
    </row>
    <row r="496" spans="3:11" ht="15.5">
      <c r="C496" s="391" t="s">
        <v>1133</v>
      </c>
      <c r="D496" s="393" t="s">
        <v>31</v>
      </c>
      <c r="E496" s="394" t="s">
        <v>841</v>
      </c>
      <c r="F496" s="394" t="s">
        <v>20</v>
      </c>
      <c r="G496" s="394" t="s">
        <v>21</v>
      </c>
      <c r="H496" s="397" t="s">
        <v>24</v>
      </c>
      <c r="I496" s="397" t="s">
        <v>23</v>
      </c>
      <c r="J496" s="397" t="s">
        <v>25</v>
      </c>
      <c r="K496" s="398" t="s">
        <v>22</v>
      </c>
    </row>
    <row r="497" spans="3:11" ht="15.5">
      <c r="C497" s="391" t="s">
        <v>1132</v>
      </c>
      <c r="D497" s="393" t="s">
        <v>31</v>
      </c>
      <c r="E497" s="394" t="s">
        <v>22</v>
      </c>
      <c r="F497" s="394" t="s">
        <v>20</v>
      </c>
      <c r="G497" s="394" t="s">
        <v>21</v>
      </c>
      <c r="H497" s="397" t="s">
        <v>24</v>
      </c>
      <c r="I497" s="397" t="s">
        <v>23</v>
      </c>
      <c r="J497" s="397" t="s">
        <v>25</v>
      </c>
      <c r="K497" s="398" t="s">
        <v>32</v>
      </c>
    </row>
    <row r="498" spans="3:11" ht="15.5">
      <c r="C498" s="391" t="s">
        <v>1131</v>
      </c>
      <c r="D498" s="393" t="s">
        <v>21</v>
      </c>
      <c r="E498" s="394" t="s">
        <v>272</v>
      </c>
      <c r="F498" s="394" t="s">
        <v>20</v>
      </c>
      <c r="G498" s="394" t="s">
        <v>25</v>
      </c>
      <c r="H498" s="397" t="s">
        <v>24</v>
      </c>
      <c r="I498" s="397" t="s">
        <v>23</v>
      </c>
      <c r="J498" s="397" t="s">
        <v>34</v>
      </c>
      <c r="K498" s="398" t="s">
        <v>22</v>
      </c>
    </row>
    <row r="499" spans="3:11" ht="15.5">
      <c r="C499" s="391" t="s">
        <v>1130</v>
      </c>
      <c r="D499" s="393" t="s">
        <v>21</v>
      </c>
      <c r="E499" s="394" t="s">
        <v>272</v>
      </c>
      <c r="F499" s="394" t="s">
        <v>20</v>
      </c>
      <c r="G499" s="394" t="s">
        <v>25</v>
      </c>
      <c r="H499" s="397" t="s">
        <v>24</v>
      </c>
      <c r="I499" s="397" t="s">
        <v>23</v>
      </c>
      <c r="J499" s="397" t="s">
        <v>22</v>
      </c>
      <c r="K499" s="398" t="s">
        <v>33</v>
      </c>
    </row>
    <row r="500" spans="3:11" ht="15.5">
      <c r="C500" s="391" t="s">
        <v>1129</v>
      </c>
      <c r="D500" s="393" t="s">
        <v>21</v>
      </c>
      <c r="E500" s="394" t="s">
        <v>272</v>
      </c>
      <c r="F500" s="394" t="s">
        <v>20</v>
      </c>
      <c r="G500" s="394" t="s">
        <v>25</v>
      </c>
      <c r="H500" s="397" t="s">
        <v>24</v>
      </c>
      <c r="I500" s="397" t="s">
        <v>23</v>
      </c>
      <c r="J500" s="397" t="s">
        <v>22</v>
      </c>
      <c r="K500" s="398" t="s">
        <v>841</v>
      </c>
    </row>
    <row r="501" spans="3:11" ht="15.5">
      <c r="C501" s="391" t="s">
        <v>1128</v>
      </c>
      <c r="D501" s="393" t="s">
        <v>21</v>
      </c>
      <c r="E501" s="394" t="s">
        <v>272</v>
      </c>
      <c r="F501" s="394" t="s">
        <v>20</v>
      </c>
      <c r="G501" s="394" t="s">
        <v>25</v>
      </c>
      <c r="H501" s="397" t="s">
        <v>24</v>
      </c>
      <c r="I501" s="397" t="s">
        <v>23</v>
      </c>
      <c r="J501" s="397" t="s">
        <v>22</v>
      </c>
      <c r="K501" s="398" t="s">
        <v>32</v>
      </c>
    </row>
    <row r="502" spans="3:11" ht="16"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90625" defaultRowHeight="14.5"/>
  <cols>
    <col min="1" max="1" width="7.81640625" customWidth="1"/>
    <col min="2" max="2" width="4.453125" style="22" customWidth="1"/>
    <col min="3" max="3" width="14" customWidth="1"/>
    <col min="4" max="4" width="7.81640625" customWidth="1"/>
    <col min="5" max="5" width="7.7265625" customWidth="1"/>
    <col min="6" max="6" width="5" customWidth="1"/>
    <col min="7" max="7" width="5.453125" customWidth="1"/>
    <col min="8" max="8" width="19.1796875" customWidth="1"/>
    <col min="10" max="10" width="7.81640625" customWidth="1"/>
    <col min="13" max="13" width="4.26953125" customWidth="1"/>
    <col min="14" max="14" width="4.54296875" customWidth="1"/>
    <col min="15" max="15" width="0.81640625" customWidth="1"/>
    <col min="16" max="16" width="3.54296875" customWidth="1"/>
    <col min="18" max="18" width="13" customWidth="1"/>
  </cols>
  <sheetData>
    <row r="1" spans="1:19" ht="23.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-2</v>
      </c>
      <c r="F4" s="454">
        <f>CalcA!$F$24</f>
        <v>2</v>
      </c>
      <c r="G4" s="454">
        <f>CalcA!$G$24</f>
        <v>4</v>
      </c>
      <c r="H4" s="456">
        <f t="shared" ref="H4:H15" si="0">$D4*$S$4+($E4+$S$5/2)*$S$5+$F4*$S$6+$K4*$S$7+$L4*$S$8</f>
        <v>2498002.0000749999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Qatar</v>
      </c>
      <c r="D5" s="22">
        <f>CalcB!$E$24</f>
        <v>3</v>
      </c>
      <c r="E5" s="22">
        <f t="shared" ref="E5:E15" si="1">F5-G5</f>
        <v>-2</v>
      </c>
      <c r="F5" s="22">
        <f>CalcB!$F$24</f>
        <v>3</v>
      </c>
      <c r="G5" s="22">
        <f>CalcB!$G$24</f>
        <v>5</v>
      </c>
      <c r="H5" s="457">
        <f t="shared" si="0"/>
        <v>3498003.0000450001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Scotland</v>
      </c>
      <c r="D6" s="22">
        <f>CalcC!$E$24</f>
        <v>3</v>
      </c>
      <c r="E6" s="22">
        <f t="shared" si="1"/>
        <v>0</v>
      </c>
      <c r="F6" s="22">
        <f>CalcC!$F$24</f>
        <v>4</v>
      </c>
      <c r="G6" s="22">
        <f>CalcC!$G$24</f>
        <v>4</v>
      </c>
      <c r="H6" s="457">
        <f t="shared" si="0"/>
        <v>3500004.0000570002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2</v>
      </c>
      <c r="E7" s="22">
        <f t="shared" si="1"/>
        <v>-1</v>
      </c>
      <c r="F7" s="22">
        <f>CalcD!$F$24</f>
        <v>1</v>
      </c>
      <c r="G7" s="22">
        <f>CalcD!$G$24</f>
        <v>2</v>
      </c>
      <c r="H7" s="457">
        <f t="shared" si="0"/>
        <v>2499001.0000729999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1</v>
      </c>
      <c r="E8" s="22">
        <f t="shared" si="1"/>
        <v>-6</v>
      </c>
      <c r="F8" s="22">
        <f>CalcE!$F$24</f>
        <v>0</v>
      </c>
      <c r="G8" s="22">
        <f>CalcE!$G$24</f>
        <v>6</v>
      </c>
      <c r="H8" s="457">
        <f t="shared" si="0"/>
        <v>1494000.000066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3</v>
      </c>
      <c r="E9" s="22">
        <f t="shared" si="1"/>
        <v>-2</v>
      </c>
      <c r="F9" s="22">
        <f>CalcF!$F$24</f>
        <v>3</v>
      </c>
      <c r="G9" s="22">
        <f>CalcF!$G$24</f>
        <v>5</v>
      </c>
      <c r="H9" s="457">
        <f t="shared" si="0"/>
        <v>3498003.000062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New Zealand</v>
      </c>
      <c r="D10" s="22">
        <f>CalcG!$E$24</f>
        <v>1</v>
      </c>
      <c r="E10" s="22">
        <f t="shared" si="1"/>
        <v>-4</v>
      </c>
      <c r="F10" s="22">
        <f>CalcG!$F$24</f>
        <v>2</v>
      </c>
      <c r="G10" s="22">
        <f>CalcG!$G$24</f>
        <v>6</v>
      </c>
      <c r="H10" s="457">
        <f t="shared" si="0"/>
        <v>1496002.0000150001</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3</v>
      </c>
      <c r="E11" s="22">
        <f t="shared" si="1"/>
        <v>-1</v>
      </c>
      <c r="F11" s="22">
        <f>CalcH!$F$24</f>
        <v>6</v>
      </c>
      <c r="G11" s="22">
        <f>CalcH!$G$24</f>
        <v>7</v>
      </c>
      <c r="H11" s="457">
        <f t="shared" si="0"/>
        <v>3499006.0000390001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-1</v>
      </c>
      <c r="F12" s="22">
        <f>CalcI!$F$24</f>
        <v>5</v>
      </c>
      <c r="G12" s="22">
        <f>CalcI!$G$24</f>
        <v>6</v>
      </c>
      <c r="H12" s="457">
        <f t="shared" si="0"/>
        <v>3499005.0000860002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-5</v>
      </c>
      <c r="F13" s="22">
        <f>CalcJ!$F$24</f>
        <v>1</v>
      </c>
      <c r="G13" s="22">
        <f>CalcJ!$G$24</f>
        <v>6</v>
      </c>
      <c r="H13" s="457">
        <f t="shared" si="0"/>
        <v>1495001.0000720001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1</v>
      </c>
      <c r="E14" s="22">
        <f t="shared" si="1"/>
        <v>-5</v>
      </c>
      <c r="F14" s="22">
        <f>CalcK!$F$24</f>
        <v>2</v>
      </c>
      <c r="G14" s="22">
        <f>CalcK!$G$24</f>
        <v>7</v>
      </c>
      <c r="H14" s="457">
        <f t="shared" si="0"/>
        <v>1495002.0000499999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-5</v>
      </c>
      <c r="F15" s="28">
        <f>CalcL!$F$24</f>
        <v>1</v>
      </c>
      <c r="G15" s="28">
        <f>CalcL!$G$24</f>
        <v>6</v>
      </c>
      <c r="H15" s="458">
        <f t="shared" si="0"/>
        <v>3495001.0000260002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Scotland</v>
      </c>
      <c r="D17" s="408">
        <f t="shared" si="2"/>
        <v>3</v>
      </c>
      <c r="E17" s="409">
        <f t="shared" si="2"/>
        <v>0</v>
      </c>
      <c r="F17" s="410">
        <f t="shared" si="2"/>
        <v>4</v>
      </c>
      <c r="G17" s="411">
        <f t="shared" si="2"/>
        <v>4</v>
      </c>
      <c r="H17" s="412">
        <f t="shared" ref="H17:H22" si="3">LARGE($H$4:$H$15,ROW(A1))</f>
        <v>3500004.0000570002</v>
      </c>
      <c r="I17" s="413" t="str">
        <f t="shared" ref="I17:I22" si="4">INDEX(I$4:I$15,MATCH($H17,$H$4:$H$15,0))</f>
        <v>C</v>
      </c>
      <c r="J17" s="451"/>
      <c r="K17" s="409">
        <f t="array" ref="K17">SUM(IF($I$17:$I$24 &lt; $I17,1))</f>
        <v>2</v>
      </c>
      <c r="L17" s="409" t="str">
        <f>INDEX($I$17:$I$24,MATCH(ROW(A1)-1,$K$17:$K$24,0))</f>
        <v>A</v>
      </c>
      <c r="M17" s="408">
        <f>D17</f>
        <v>3</v>
      </c>
      <c r="N17" s="414">
        <f>F17</f>
        <v>4</v>
      </c>
      <c r="O17" s="415" t="s">
        <v>1113</v>
      </c>
      <c r="P17" s="416">
        <f>G17</f>
        <v>4</v>
      </c>
    </row>
    <row r="18" spans="2:16">
      <c r="B18" s="417" t="s">
        <v>27</v>
      </c>
      <c r="C18" s="418" t="str">
        <f t="shared" si="2"/>
        <v>Saudi Arabia</v>
      </c>
      <c r="D18" s="419">
        <f t="shared" si="2"/>
        <v>3</v>
      </c>
      <c r="E18" s="420">
        <f t="shared" si="2"/>
        <v>-1</v>
      </c>
      <c r="F18" s="421">
        <f t="shared" si="2"/>
        <v>6</v>
      </c>
      <c r="G18" s="422">
        <f t="shared" si="2"/>
        <v>7</v>
      </c>
      <c r="H18" s="423">
        <f t="shared" si="3"/>
        <v>3499006.0000390001</v>
      </c>
      <c r="I18" s="424" t="str">
        <f t="shared" si="4"/>
        <v>H</v>
      </c>
      <c r="J18" s="452"/>
      <c r="K18" s="420">
        <f t="array" ref="K18">SUM(IF($I$17:$I$24 &lt; $I18,1))</f>
        <v>5</v>
      </c>
      <c r="L18" s="420" t="str">
        <f>INDEX($I$17:$I$24,MATCH(ROW(A2)-1,$K$17:$K$24,0))</f>
        <v>B</v>
      </c>
      <c r="M18" s="419">
        <f t="shared" ref="M18:M22" si="5">D18</f>
        <v>3</v>
      </c>
      <c r="N18" s="425">
        <f t="shared" ref="N18:N22" si="6">F18</f>
        <v>6</v>
      </c>
      <c r="O18" s="426" t="s">
        <v>1113</v>
      </c>
      <c r="P18" s="427">
        <f t="shared" ref="P18:P22" si="7">G18</f>
        <v>7</v>
      </c>
    </row>
    <row r="19" spans="2:16">
      <c r="B19" s="417" t="s">
        <v>28</v>
      </c>
      <c r="C19" s="418" t="str">
        <f t="shared" si="2"/>
        <v>Senegal</v>
      </c>
      <c r="D19" s="419">
        <f t="shared" si="2"/>
        <v>3</v>
      </c>
      <c r="E19" s="420">
        <f t="shared" si="2"/>
        <v>-1</v>
      </c>
      <c r="F19" s="421">
        <f t="shared" si="2"/>
        <v>5</v>
      </c>
      <c r="G19" s="422">
        <f t="shared" si="2"/>
        <v>6</v>
      </c>
      <c r="H19" s="423">
        <f t="shared" si="3"/>
        <v>3499005.0000860002</v>
      </c>
      <c r="I19" s="424" t="str">
        <f t="shared" si="4"/>
        <v>I</v>
      </c>
      <c r="J19" s="452"/>
      <c r="K19" s="420">
        <f t="array" ref="K19">SUM(IF($I$17:$I$24 &lt; $I19,1))</f>
        <v>6</v>
      </c>
      <c r="L19" s="420" t="str">
        <f t="shared" ref="L19:L24" si="8">INDEX($I$17:$I$24,MATCH(ROW(A3)-1,$K$17:$K$24,0))</f>
        <v>C</v>
      </c>
      <c r="M19" s="419">
        <f t="shared" si="5"/>
        <v>3</v>
      </c>
      <c r="N19" s="425">
        <f t="shared" si="6"/>
        <v>5</v>
      </c>
      <c r="O19" s="426" t="s">
        <v>1113</v>
      </c>
      <c r="P19" s="427">
        <f t="shared" si="7"/>
        <v>6</v>
      </c>
    </row>
    <row r="20" spans="2:16">
      <c r="B20" s="417" t="s">
        <v>29</v>
      </c>
      <c r="C20" s="418" t="str">
        <f t="shared" si="2"/>
        <v>Sweden</v>
      </c>
      <c r="D20" s="419">
        <f t="shared" si="2"/>
        <v>3</v>
      </c>
      <c r="E20" s="420">
        <f t="shared" si="2"/>
        <v>-2</v>
      </c>
      <c r="F20" s="421">
        <f t="shared" si="2"/>
        <v>3</v>
      </c>
      <c r="G20" s="422">
        <f t="shared" si="2"/>
        <v>5</v>
      </c>
      <c r="H20" s="423">
        <f t="shared" si="3"/>
        <v>3498003.000062</v>
      </c>
      <c r="I20" s="424" t="str">
        <f t="shared" si="4"/>
        <v>F</v>
      </c>
      <c r="J20" s="452"/>
      <c r="K20" s="420">
        <f t="array" ref="K20">SUM(IF($I$17:$I$24 &lt; $I20,1))</f>
        <v>4</v>
      </c>
      <c r="L20" s="420" t="str">
        <f t="shared" si="8"/>
        <v>D</v>
      </c>
      <c r="M20" s="419">
        <f t="shared" si="5"/>
        <v>3</v>
      </c>
      <c r="N20" s="425">
        <f t="shared" si="6"/>
        <v>3</v>
      </c>
      <c r="O20" s="426" t="s">
        <v>1113</v>
      </c>
      <c r="P20" s="427">
        <f t="shared" si="7"/>
        <v>5</v>
      </c>
    </row>
    <row r="21" spans="2:16">
      <c r="B21" s="417" t="s">
        <v>1111</v>
      </c>
      <c r="C21" s="418" t="str">
        <f t="shared" si="2"/>
        <v>Qatar</v>
      </c>
      <c r="D21" s="419">
        <f t="shared" si="2"/>
        <v>3</v>
      </c>
      <c r="E21" s="420">
        <f t="shared" si="2"/>
        <v>-2</v>
      </c>
      <c r="F21" s="421">
        <f t="shared" si="2"/>
        <v>3</v>
      </c>
      <c r="G21" s="422">
        <f t="shared" si="2"/>
        <v>5</v>
      </c>
      <c r="H21" s="423">
        <f t="shared" si="3"/>
        <v>3498003.0000450001</v>
      </c>
      <c r="I21" s="424" t="str">
        <f t="shared" si="4"/>
        <v>B</v>
      </c>
      <c r="J21" s="452"/>
      <c r="K21" s="420">
        <f t="array" ref="K21">SUM(IF($I$17:$I$24 &lt; $I21,1))</f>
        <v>1</v>
      </c>
      <c r="L21" s="420" t="str">
        <f t="shared" si="8"/>
        <v>F</v>
      </c>
      <c r="M21" s="419">
        <f t="shared" si="5"/>
        <v>3</v>
      </c>
      <c r="N21" s="425">
        <f t="shared" si="6"/>
        <v>3</v>
      </c>
      <c r="O21" s="426" t="s">
        <v>1113</v>
      </c>
      <c r="P21" s="427">
        <f t="shared" si="7"/>
        <v>5</v>
      </c>
    </row>
    <row r="22" spans="2:16">
      <c r="B22" s="440" t="s">
        <v>1112</v>
      </c>
      <c r="C22" s="441" t="str">
        <f t="shared" si="2"/>
        <v>Ghana</v>
      </c>
      <c r="D22" s="442">
        <f t="shared" si="2"/>
        <v>3</v>
      </c>
      <c r="E22" s="443">
        <f t="shared" si="2"/>
        <v>-5</v>
      </c>
      <c r="F22" s="444">
        <f t="shared" si="2"/>
        <v>1</v>
      </c>
      <c r="G22" s="445">
        <f t="shared" si="2"/>
        <v>6</v>
      </c>
      <c r="H22" s="446">
        <f t="shared" si="3"/>
        <v>3495001.0000260002</v>
      </c>
      <c r="I22" s="447" t="str">
        <f t="shared" si="4"/>
        <v>L</v>
      </c>
      <c r="J22" s="452"/>
      <c r="K22" s="420">
        <f t="array" ref="K22">SUM(IF($I$17:$I$24 &lt; $I22,1))</f>
        <v>7</v>
      </c>
      <c r="L22" s="420" t="str">
        <f t="shared" si="8"/>
        <v>H</v>
      </c>
      <c r="M22" s="442">
        <f t="shared" si="5"/>
        <v>3</v>
      </c>
      <c r="N22" s="448">
        <f t="shared" si="6"/>
        <v>1</v>
      </c>
      <c r="O22" s="449" t="s">
        <v>1113</v>
      </c>
      <c r="P22" s="450">
        <f t="shared" si="7"/>
        <v>6</v>
      </c>
    </row>
    <row r="23" spans="2:16">
      <c r="B23" s="440" t="s">
        <v>1115</v>
      </c>
      <c r="C23" s="441" t="str">
        <f t="shared" ref="C23:G28" si="9">INDEX(C$4:C$15,MATCH($H23,$H$4:$H$15,0))</f>
        <v>Australia</v>
      </c>
      <c r="D23" s="442">
        <f t="shared" si="9"/>
        <v>2</v>
      </c>
      <c r="E23" s="443">
        <f t="shared" si="9"/>
        <v>-1</v>
      </c>
      <c r="F23" s="444">
        <f t="shared" si="9"/>
        <v>1</v>
      </c>
      <c r="G23" s="445">
        <f t="shared" si="9"/>
        <v>2</v>
      </c>
      <c r="H23" s="446">
        <f t="shared" ref="H23:H28" si="10">LARGE($H$4:$H$15,ROW(A7))</f>
        <v>2499001.0000729999</v>
      </c>
      <c r="I23" s="447" t="str">
        <f t="shared" ref="I23:I28" si="11">INDEX(I$4:I$15,MATCH($H23,$H$4:$H$15,0))</f>
        <v>D</v>
      </c>
      <c r="K23" s="420">
        <f t="array" ref="K23">SUM(IF($I$17:$I$24 &lt; $I23,1))</f>
        <v>3</v>
      </c>
      <c r="L23" s="420" t="str">
        <f t="shared" si="8"/>
        <v>I</v>
      </c>
      <c r="M23" s="442">
        <f t="shared" ref="M23:M28" si="12">D23</f>
        <v>2</v>
      </c>
      <c r="N23" s="448">
        <f t="shared" ref="N23:N28" si="13">F23</f>
        <v>1</v>
      </c>
      <c r="O23" s="449" t="s">
        <v>1113</v>
      </c>
      <c r="P23" s="450">
        <f t="shared" ref="P23:P28" si="14">G23</f>
        <v>2</v>
      </c>
    </row>
    <row r="24" spans="2:16">
      <c r="B24" s="440" t="s">
        <v>1116</v>
      </c>
      <c r="C24" s="441" t="str">
        <f t="shared" si="9"/>
        <v>Rep. of Korea</v>
      </c>
      <c r="D24" s="442">
        <f t="shared" si="9"/>
        <v>2</v>
      </c>
      <c r="E24" s="443">
        <f t="shared" si="9"/>
        <v>-2</v>
      </c>
      <c r="F24" s="444">
        <f t="shared" si="9"/>
        <v>2</v>
      </c>
      <c r="G24" s="445">
        <f t="shared" si="9"/>
        <v>4</v>
      </c>
      <c r="H24" s="446">
        <f t="shared" si="10"/>
        <v>2498002.0000749999</v>
      </c>
      <c r="I24" s="447" t="str">
        <f t="shared" si="11"/>
        <v>A</v>
      </c>
      <c r="K24" s="420">
        <f t="array" ref="K24">SUM(IF($I$17:$I$24 &lt; $I24,1))</f>
        <v>0</v>
      </c>
      <c r="L24" s="420" t="str">
        <f t="shared" si="8"/>
        <v>L</v>
      </c>
      <c r="M24" s="442">
        <f t="shared" si="12"/>
        <v>2</v>
      </c>
      <c r="N24" s="448">
        <f t="shared" si="13"/>
        <v>2</v>
      </c>
      <c r="O24" s="449" t="s">
        <v>1113</v>
      </c>
      <c r="P24" s="450">
        <f t="shared" si="14"/>
        <v>4</v>
      </c>
    </row>
    <row r="25" spans="2:16">
      <c r="B25" s="440" t="s">
        <v>1117</v>
      </c>
      <c r="C25" s="441" t="str">
        <f t="shared" si="9"/>
        <v>New Zealand</v>
      </c>
      <c r="D25" s="442">
        <f t="shared" si="9"/>
        <v>1</v>
      </c>
      <c r="E25" s="443">
        <f t="shared" si="9"/>
        <v>-4</v>
      </c>
      <c r="F25" s="444">
        <f t="shared" si="9"/>
        <v>2</v>
      </c>
      <c r="G25" s="445">
        <f t="shared" si="9"/>
        <v>6</v>
      </c>
      <c r="H25" s="446">
        <f t="shared" si="10"/>
        <v>1496002.0000150001</v>
      </c>
      <c r="I25" s="447" t="str">
        <f t="shared" si="11"/>
        <v>G</v>
      </c>
      <c r="L25" s="25"/>
      <c r="M25" s="442">
        <f t="shared" si="12"/>
        <v>1</v>
      </c>
      <c r="N25" s="448">
        <f t="shared" si="13"/>
        <v>2</v>
      </c>
      <c r="O25" s="449" t="s">
        <v>1113</v>
      </c>
      <c r="P25" s="450">
        <f t="shared" si="14"/>
        <v>6</v>
      </c>
    </row>
    <row r="26" spans="2:16">
      <c r="B26" s="440" t="s">
        <v>1118</v>
      </c>
      <c r="C26" s="441" t="str">
        <f t="shared" si="9"/>
        <v>Uzbekistan</v>
      </c>
      <c r="D26" s="442">
        <f t="shared" si="9"/>
        <v>1</v>
      </c>
      <c r="E26" s="443">
        <f t="shared" si="9"/>
        <v>-5</v>
      </c>
      <c r="F26" s="444">
        <f t="shared" si="9"/>
        <v>2</v>
      </c>
      <c r="G26" s="445">
        <f t="shared" si="9"/>
        <v>7</v>
      </c>
      <c r="H26" s="446">
        <f t="shared" si="10"/>
        <v>1495002.0000499999</v>
      </c>
      <c r="I26" s="447" t="str">
        <f t="shared" si="11"/>
        <v>K</v>
      </c>
      <c r="L26" s="25"/>
      <c r="M26" s="442">
        <f t="shared" si="12"/>
        <v>1</v>
      </c>
      <c r="N26" s="448">
        <f t="shared" si="13"/>
        <v>2</v>
      </c>
      <c r="O26" s="449" t="s">
        <v>1113</v>
      </c>
      <c r="P26" s="450">
        <f t="shared" si="14"/>
        <v>7</v>
      </c>
    </row>
    <row r="27" spans="2:16">
      <c r="B27" s="440" t="s">
        <v>1119</v>
      </c>
      <c r="C27" s="441" t="str">
        <f t="shared" si="9"/>
        <v>Algeria</v>
      </c>
      <c r="D27" s="442">
        <f t="shared" si="9"/>
        <v>1</v>
      </c>
      <c r="E27" s="443">
        <f t="shared" si="9"/>
        <v>-5</v>
      </c>
      <c r="F27" s="444">
        <f t="shared" si="9"/>
        <v>1</v>
      </c>
      <c r="G27" s="445">
        <f t="shared" si="9"/>
        <v>6</v>
      </c>
      <c r="H27" s="446">
        <f t="shared" si="10"/>
        <v>1495001.0000720001</v>
      </c>
      <c r="I27" s="447" t="str">
        <f t="shared" si="11"/>
        <v>J</v>
      </c>
      <c r="L27" s="25"/>
      <c r="M27" s="442">
        <f t="shared" si="12"/>
        <v>1</v>
      </c>
      <c r="N27" s="448">
        <f t="shared" si="13"/>
        <v>1</v>
      </c>
      <c r="O27" s="449" t="s">
        <v>1113</v>
      </c>
      <c r="P27" s="450">
        <f t="shared" si="14"/>
        <v>6</v>
      </c>
    </row>
    <row r="28" spans="2:16" ht="15" thickBot="1">
      <c r="B28" s="428" t="s">
        <v>1120</v>
      </c>
      <c r="C28" s="429" t="str">
        <f t="shared" si="9"/>
        <v>Ivory Coast</v>
      </c>
      <c r="D28" s="430">
        <f t="shared" si="9"/>
        <v>1</v>
      </c>
      <c r="E28" s="431">
        <f t="shared" si="9"/>
        <v>-6</v>
      </c>
      <c r="F28" s="432">
        <f t="shared" si="9"/>
        <v>0</v>
      </c>
      <c r="G28" s="433">
        <f t="shared" si="9"/>
        <v>6</v>
      </c>
      <c r="H28" s="434">
        <f t="shared" si="10"/>
        <v>1494000.000066</v>
      </c>
      <c r="I28" s="435" t="str">
        <f t="shared" si="11"/>
        <v>E</v>
      </c>
      <c r="J28" s="403"/>
      <c r="K28" s="403"/>
      <c r="L28" s="453"/>
      <c r="M28" s="430">
        <f t="shared" si="12"/>
        <v>1</v>
      </c>
      <c r="N28" s="436">
        <f t="shared" si="13"/>
        <v>0</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ABCDFHIL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90625" defaultRowHeight="14.5"/>
  <sheetData>
    <row r="1" spans="2:14" ht="23.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J.</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1</v>
      </c>
      <c r="E13" s="22" t="str">
        <f t="shared" si="0"/>
        <v>J</v>
      </c>
      <c r="F13" s="22">
        <f t="shared" si="1"/>
        <v>1</v>
      </c>
      <c r="G13" s="22">
        <f>SUM($F$4:$F13)</f>
        <v>1</v>
      </c>
      <c r="H13" t="str">
        <f>IF($E13&lt;&gt;"",$E13&amp;IF($G13=$G$15,"",IF($G13&lt;$G$15-1,", ",Language!$E$191)),"")</f>
        <v>J</v>
      </c>
      <c r="J13" s="29" t="s">
        <v>194</v>
      </c>
      <c r="K13" s="960" t="str">
        <f>$H$4&amp;$H$5&amp;$H$6&amp;$H$7&amp;$H$8&amp;$H$9&amp;$H$10&amp;$H$11&amp;$H$12&amp;$H$13&amp;$H$14&amp;$H$15</f>
        <v>J</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6.1796875" style="679" customWidth="1"/>
    <col min="42" max="42" width="5.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3" width="2.7265625" style="679"/>
    <col min="54" max="54" width="3" style="679" bestFit="1" customWidth="1"/>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0</v>
      </c>
      <c r="I6" s="586">
        <f>SUMIFS($S$22:$S$27,$P$22:$P$27,$D6)+SUMIFS($R$22:$R$27,$Q$22:$Q$27,$D6)</f>
        <v>3</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4</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2</v>
      </c>
      <c r="I8" s="586">
        <f>SUMIFS($S$22:$S$27,$P$22:$P$27,$D8)+SUMIFS($R$22:$R$27,$Q$22:$Q$27,$D8)</f>
        <v>2</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6</v>
      </c>
      <c r="G22" s="710">
        <f>VLOOKUP($D22,$D$5:$K$8,6,0)</f>
        <v>1</v>
      </c>
      <c r="H22" s="641" t="str">
        <f t="array" ref="H22:K25">IFERROR(VLOOKUP($D$22:$D$25&amp;$H$21:$K$21,$Z$22:$AA$33,2,0),"")</f>
        <v/>
      </c>
      <c r="I22" s="642" t="str">
        <v>1 - 0</v>
      </c>
      <c r="J22" s="642" t="str">
        <v>3 - 1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2</v>
      </c>
      <c r="G23" s="711">
        <f t="shared" ref="G23:G25" si="38">VLOOKUP($D23,$D$5:$K$8,6,0)</f>
        <v>2</v>
      </c>
      <c r="H23" s="643" t="str">
        <v>0 - 1</v>
      </c>
      <c r="I23" s="644" t="str">
        <v/>
      </c>
      <c r="J23" s="586" t="str">
        <v>1 - 1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2</v>
      </c>
      <c r="G24" s="711">
        <f t="shared" si="38"/>
        <v>4</v>
      </c>
      <c r="H24" s="643" t="str">
        <v>1 - 3</v>
      </c>
      <c r="I24" s="586" t="str">
        <v>1 - 1</v>
      </c>
      <c r="J24" s="644" t="str">
        <v/>
      </c>
      <c r="K24" s="707" t="str">
        <v>0 - 0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0</v>
      </c>
      <c r="G25" s="713">
        <f t="shared" si="38"/>
        <v>3</v>
      </c>
      <c r="H25" s="645" t="str">
        <v>0 - 2</v>
      </c>
      <c r="I25" s="646" t="str">
        <v>0 - 1</v>
      </c>
      <c r="J25" s="646" t="str">
        <v>0 - 0</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MexicoRep. of Korea</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1</v>
      </c>
      <c r="T26" s="586">
        <f t="shared" si="28"/>
        <v>1</v>
      </c>
      <c r="U26" s="661">
        <f t="shared" si="29"/>
        <v>0</v>
      </c>
      <c r="V26" s="586">
        <f t="shared" si="30"/>
        <v>3</v>
      </c>
      <c r="W26" s="662">
        <f t="shared" si="31"/>
        <v>-1</v>
      </c>
      <c r="X26" s="663">
        <f t="shared" si="32"/>
        <v>0</v>
      </c>
      <c r="Y26" s="664">
        <f t="shared" si="33"/>
        <v>1</v>
      </c>
      <c r="Z26" s="665" t="str">
        <f t="shared" si="34"/>
        <v>Czech Rep.Mexico</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0</v>
      </c>
      <c r="T27" s="671">
        <f t="shared" si="28"/>
        <v>1</v>
      </c>
      <c r="U27" s="672">
        <f t="shared" si="29"/>
        <v>1</v>
      </c>
      <c r="V27" s="671">
        <f t="shared" si="30"/>
        <v>1</v>
      </c>
      <c r="W27" s="673">
        <f t="shared" si="31"/>
        <v>0</v>
      </c>
      <c r="X27" s="674">
        <f t="shared" si="32"/>
        <v>0</v>
      </c>
      <c r="Y27" s="675">
        <f t="shared" si="33"/>
        <v>0</v>
      </c>
      <c r="Z27" s="676" t="str">
        <f t="shared" si="34"/>
        <v>South AfricaRep. of Korea</v>
      </c>
      <c r="AA27" s="677" t="str">
        <f>IF($T27,$X27&amp;Language!$E$197&amp;$Y27,"")</f>
        <v>0 - 0</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5</v>
      </c>
      <c r="I5" s="586">
        <f>SUMIFS($S$22:$S$27,$P$22:$P$27,$D5)+SUMIFS($R$22:$R$27,$Q$22:$Q$27,$D5)</f>
        <v>2</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8</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6</v>
      </c>
      <c r="I8" s="586">
        <f>SUMIFS($S$22:$S$27,$P$22:$P$27,$D8)+SUMIFS($R$22:$R$27,$Q$22:$Q$27,$D8)</f>
        <v>1</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6</v>
      </c>
      <c r="G22" s="710">
        <f>VLOOKUP($D22,$D$5:$K$8,6,0)</f>
        <v>1</v>
      </c>
      <c r="H22" s="641" t="str">
        <f t="array" ref="H22:K25">IFERROR(VLOOKUP($D$22:$D$25&amp;$H$21:$K$21,$Z$22:$AA$33,2,0),"")</f>
        <v/>
      </c>
      <c r="I22" s="642" t="str">
        <v>1 - 0</v>
      </c>
      <c r="J22" s="642" t="str">
        <v>2 - 1</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CanadaBosnia/Herzeg.</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5</v>
      </c>
      <c r="G23" s="711">
        <f t="shared" ref="G23:G25" si="38">VLOOKUP($D23,$D$5:$K$8,6,0)</f>
        <v>2</v>
      </c>
      <c r="H23" s="643" t="str">
        <v>0 - 1</v>
      </c>
      <c r="I23" s="644" t="str">
        <v/>
      </c>
      <c r="J23" s="586" t="str">
        <v>2 - 0</v>
      </c>
      <c r="K23" s="707" t="str">
        <v>3 - 1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3</v>
      </c>
      <c r="F24" s="586">
        <f t="shared" si="37"/>
        <v>3</v>
      </c>
      <c r="G24" s="711">
        <f t="shared" si="38"/>
        <v>5</v>
      </c>
      <c r="H24" s="643" t="str">
        <v>1 - 2</v>
      </c>
      <c r="I24" s="586" t="str">
        <v>0 - 2</v>
      </c>
      <c r="J24" s="644" t="str">
        <v/>
      </c>
      <c r="K24" s="707" t="str">
        <v>2 - 1</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SwitzerlandBosnia/Herzeg.</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0</v>
      </c>
      <c r="F25" s="646">
        <f t="shared" si="37"/>
        <v>2</v>
      </c>
      <c r="G25" s="713">
        <f t="shared" si="38"/>
        <v>8</v>
      </c>
      <c r="H25" s="645" t="str">
        <v>0 - 3</v>
      </c>
      <c r="I25" s="646" t="str">
        <v>1 - 3</v>
      </c>
      <c r="J25" s="646" t="str">
        <v>1 - 2</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SwitzerlandCanada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Bosnia/Herzeg.Qatar</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3</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10</v>
      </c>
      <c r="J7" s="586">
        <f t="shared" si="0"/>
        <v>-9</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4</v>
      </c>
      <c r="I8" s="586">
        <f>SUMIFS($S$22:$S$27,$P$22:$P$27,$D8)+SUMIFS($R$22:$R$27,$Q$22:$Q$27,$D8)</f>
        <v>4</v>
      </c>
      <c r="J8" s="586">
        <f t="shared" si="0"/>
        <v>0</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9</v>
      </c>
      <c r="G22" s="710">
        <f>VLOOKUP($D22,$D$5:$K$8,6,0)</f>
        <v>1</v>
      </c>
      <c r="H22" s="641" t="str">
        <f t="array" ref="H22:K25">IFERROR(VLOOKUP($D$22:$D$25&amp;$H$21:$K$21,$Z$22:$AA$33,2,0),"")</f>
        <v/>
      </c>
      <c r="I22" s="642" t="str">
        <v>2 - 0</v>
      </c>
      <c r="J22" s="642" t="str">
        <v>3 - 1</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BrazilMorocco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4</v>
      </c>
      <c r="G23" s="711">
        <f t="shared" ref="G23:G25" si="38">VLOOKUP($D23,$D$5:$K$8,6,0)</f>
        <v>3</v>
      </c>
      <c r="H23" s="643" t="str">
        <v>0 - 2</v>
      </c>
      <c r="I23" s="644" t="str">
        <v/>
      </c>
      <c r="J23" s="586" t="str">
        <v>1 - 0</v>
      </c>
      <c r="K23" s="707" t="str">
        <v>3 - 1</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HaitiScotland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4</v>
      </c>
      <c r="G24" s="711">
        <f t="shared" si="38"/>
        <v>4</v>
      </c>
      <c r="H24" s="643" t="str">
        <v>1 - 3</v>
      </c>
      <c r="I24" s="586" t="str">
        <v>0 - 1</v>
      </c>
      <c r="J24" s="644" t="str">
        <v/>
      </c>
      <c r="K24" s="707" t="str">
        <v>3 - 0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ScotlandMorocco</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10</v>
      </c>
      <c r="H25" s="645" t="str">
        <v>0 - 4</v>
      </c>
      <c r="I25" s="646" t="str">
        <v>1 - 3</v>
      </c>
      <c r="J25" s="646" t="str">
        <v>0 - 3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MoroccoHaiti</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0</v>
      </c>
      <c r="I6" s="586">
        <f>SUMIFS($S$22:$S$27,$P$22:$P$27,$D6)+SUMIFS($R$22:$R$27,$Q$22:$Q$27,$D6)</f>
        <v>4</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1</v>
      </c>
      <c r="I7" s="586">
        <f>SUMIFS($S$22:$S$27,$P$22:$P$27,$D7)+SUMIFS($R$22:$R$27,$Q$22:$Q$27,$D7)</f>
        <v>2</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3</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USA</v>
      </c>
      <c r="E22" s="709">
        <f>VLOOKUP($D22,$D$5:$K$8,8,0)</f>
        <v>7</v>
      </c>
      <c r="F22" s="642">
        <f>VLOOKUP($D22,$D$5:$K$8,5,0)</f>
        <v>5</v>
      </c>
      <c r="G22" s="710">
        <f>VLOOKUP($D22,$D$5:$K$8,6,0)</f>
        <v>2</v>
      </c>
      <c r="H22" s="641" t="str">
        <f t="array" ref="H22:K25">IFERROR(VLOOKUP($D$22:$D$25&amp;$H$21:$K$21,$Z$22:$AA$33,2,0),"")</f>
        <v/>
      </c>
      <c r="I22" s="642" t="str">
        <v>2 - 2</v>
      </c>
      <c r="J22" s="642" t="str">
        <v>1 - 0</v>
      </c>
      <c r="K22" s="706" t="str">
        <v>2 - 0</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5</v>
      </c>
      <c r="F23" s="586">
        <f t="shared" ref="F23:F25" si="37">VLOOKUP($D23,$D$5:$K$8,5,0)</f>
        <v>5</v>
      </c>
      <c r="G23" s="711">
        <f t="shared" ref="G23:G25" si="38">VLOOKUP($D23,$D$5:$K$8,6,0)</f>
        <v>3</v>
      </c>
      <c r="H23" s="643" t="str">
        <v>2 - 2</v>
      </c>
      <c r="I23" s="644" t="str">
        <v/>
      </c>
      <c r="J23" s="586" t="str">
        <v>1 - 1</v>
      </c>
      <c r="K23" s="707" t="str">
        <v>2 - 0</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2</v>
      </c>
      <c r="F24" s="586">
        <f t="shared" si="37"/>
        <v>1</v>
      </c>
      <c r="G24" s="711">
        <f t="shared" si="38"/>
        <v>2</v>
      </c>
      <c r="H24" s="643" t="str">
        <v>0 - 1</v>
      </c>
      <c r="I24" s="586" t="str">
        <v>1 - 1</v>
      </c>
      <c r="J24" s="644" t="str">
        <v/>
      </c>
      <c r="K24" s="707" t="str">
        <v>0 - 0</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0</v>
      </c>
      <c r="G25" s="713">
        <f t="shared" si="38"/>
        <v>4</v>
      </c>
      <c r="H25" s="645" t="str">
        <v>0 - 2</v>
      </c>
      <c r="I25" s="646" t="str">
        <v>0 - 2</v>
      </c>
      <c r="J25" s="646" t="str">
        <v>0 - 0</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TurkeyUSA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ParaguayAustralia</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12</v>
      </c>
      <c r="I5" s="586">
        <f>SUMIFS($S$22:$S$27,$P$22:$P$27,$D5)+SUMIFS($R$22:$R$27,$Q$22:$Q$27,$D5)</f>
        <v>1</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8</v>
      </c>
      <c r="J6" s="586">
        <f t="shared" si="0"/>
        <v>-7</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0</v>
      </c>
      <c r="I7" s="586">
        <f>SUMIFS($S$22:$S$27,$P$22:$P$27,$D7)+SUMIFS($R$22:$R$27,$Q$22:$Q$27,$D7)</f>
        <v>6</v>
      </c>
      <c r="J7" s="586">
        <f t="shared" si="0"/>
        <v>-6</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Ivory Coast</v>
      </c>
      <c r="BH13" s="610" t="str">
        <v>Curaçao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Curaçao</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12</v>
      </c>
      <c r="G22" s="710">
        <f>VLOOKUP($D22,$D$5:$K$8,6,0)</f>
        <v>1</v>
      </c>
      <c r="H22" s="641" t="str">
        <f t="array" ref="H22:K25">IFERROR(VLOOKUP($D$22:$D$25&amp;$H$21:$K$21,$Z$22:$AA$33,2,0),"")</f>
        <v/>
      </c>
      <c r="I22" s="642" t="str">
        <v>3 - 1</v>
      </c>
      <c r="J22" s="642" t="str">
        <v>4 - 0</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6</v>
      </c>
      <c r="G23" s="711">
        <f t="shared" ref="G23:G25" si="38">VLOOKUP($D23,$D$5:$K$8,6,0)</f>
        <v>4</v>
      </c>
      <c r="H23" s="643" t="str">
        <v>1 - 3</v>
      </c>
      <c r="I23" s="644" t="str">
        <v/>
      </c>
      <c r="J23" s="586" t="str">
        <v>2 - 0</v>
      </c>
      <c r="K23" s="707" t="str">
        <v>3 - 1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Ivory CoastEcuador</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1</v>
      </c>
      <c r="F24" s="586">
        <f t="shared" si="37"/>
        <v>0</v>
      </c>
      <c r="G24" s="711">
        <f t="shared" si="38"/>
        <v>6</v>
      </c>
      <c r="H24" s="643" t="str">
        <v>0 - 4</v>
      </c>
      <c r="I24" s="586" t="str">
        <v>0 - 2</v>
      </c>
      <c r="J24" s="644" t="str">
        <v/>
      </c>
      <c r="K24" s="707" t="str">
        <v>0 - 0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GermanyIvory Coast</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1</v>
      </c>
      <c r="F25" s="646">
        <f t="shared" si="37"/>
        <v>1</v>
      </c>
      <c r="G25" s="713">
        <f t="shared" si="38"/>
        <v>8</v>
      </c>
      <c r="H25" s="645" t="str">
        <v>0 - 5</v>
      </c>
      <c r="I25" s="646" t="str">
        <v>1 - 3</v>
      </c>
      <c r="J25" s="646" t="str">
        <v>0 - 0</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EcuadorCuraçao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CuraçaoIvory Coast</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0 - 0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7</v>
      </c>
      <c r="I6" s="586">
        <f>SUMIFS($S$22:$S$27,$P$22:$P$27,$D6)+SUMIFS($R$22:$R$27,$Q$22:$Q$27,$D6)</f>
        <v>4</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7</v>
      </c>
      <c r="G23" s="711">
        <f t="shared" ref="G23:G25" si="38">VLOOKUP($D23,$D$5:$K$8,6,0)</f>
        <v>4</v>
      </c>
      <c r="H23" s="643" t="str">
        <v>1 - 2</v>
      </c>
      <c r="I23" s="644" t="str">
        <v/>
      </c>
      <c r="J23" s="586" t="str">
        <v>3 - 2</v>
      </c>
      <c r="K23" s="707" t="str">
        <v>3 - 0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3</v>
      </c>
      <c r="G24" s="711">
        <f t="shared" si="38"/>
        <v>5</v>
      </c>
      <c r="H24" s="643" t="str">
        <v>0 - 2</v>
      </c>
      <c r="I24" s="586" t="str">
        <v>2 - 3</v>
      </c>
      <c r="J24" s="644" t="str">
        <v/>
      </c>
      <c r="K24" s="707" t="str">
        <v>1 - 0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NetherlandsSweden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TunisiaJapan</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JapanSweden</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6</v>
      </c>
      <c r="I6" s="586">
        <f>SUMIFS($S$22:$S$27,$P$22:$P$27,$D6)+SUMIFS($R$22:$R$27,$Q$22:$Q$27,$D6)</f>
        <v>3</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6</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New Zealand</v>
      </c>
      <c r="BH13" s="610" t="str">
        <v>IR Iran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New Zealand</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IR Iran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9</v>
      </c>
      <c r="G22" s="710">
        <f>VLOOKUP($D22,$D$5:$K$8,6,0)</f>
        <v>3</v>
      </c>
      <c r="H22" s="641" t="str">
        <f t="array" ref="H22:K25">IFERROR(VLOOKUP($D$22:$D$25&amp;$H$21:$K$21,$Z$22:$AA$33,2,0),"")</f>
        <v/>
      </c>
      <c r="I22" s="642" t="str">
        <v>3 - 2</v>
      </c>
      <c r="J22" s="642" t="str">
        <v>3 - 1</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BelgiumEgypt</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6</v>
      </c>
      <c r="G23" s="711">
        <f t="shared" ref="G23:G25" si="38">VLOOKUP($D23,$D$5:$K$8,6,0)</f>
        <v>3</v>
      </c>
      <c r="H23" s="643" t="str">
        <v>2 - 3</v>
      </c>
      <c r="I23" s="644" t="str">
        <v/>
      </c>
      <c r="J23" s="586" t="str">
        <v>2 - 0</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1</v>
      </c>
      <c r="F24" s="586">
        <f t="shared" si="37"/>
        <v>2</v>
      </c>
      <c r="G24" s="711">
        <f t="shared" si="38"/>
        <v>6</v>
      </c>
      <c r="H24" s="643" t="str">
        <v>1 - 3</v>
      </c>
      <c r="I24" s="586" t="str">
        <v>0 - 2</v>
      </c>
      <c r="J24" s="644" t="str">
        <v/>
      </c>
      <c r="K24" s="707" t="str">
        <v>1 - 1</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EgyptIR Iran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New ZealandBelgium</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12</v>
      </c>
      <c r="I5" s="586">
        <f>SUMIFS($S$22:$S$27,$P$22:$P$27,$D5)+SUMIFS($R$22:$R$27,$Q$22:$Q$27,$D5)</f>
        <v>2</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12</v>
      </c>
      <c r="J6" s="586">
        <f t="shared" si="0"/>
        <v>-11</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6</v>
      </c>
      <c r="I7" s="586">
        <f>SUMIFS($S$22:$S$27,$P$22:$P$27,$D7)+SUMIFS($R$22:$R$27,$Q$22:$Q$27,$D7)</f>
        <v>7</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12</v>
      </c>
      <c r="G22" s="710">
        <f>VLOOKUP($D22,$D$5:$K$8,6,0)</f>
        <v>2</v>
      </c>
      <c r="H22" s="641" t="str">
        <f t="array" ref="H22:K25">IFERROR(VLOOKUP($D$22:$D$25&amp;$H$21:$K$21,$Z$22:$AA$33,2,0),"")</f>
        <v/>
      </c>
      <c r="I22" s="642" t="str">
        <v>3 - 1</v>
      </c>
      <c r="J22" s="642" t="str">
        <v>4 - 1</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6</v>
      </c>
      <c r="G23" s="711">
        <f t="shared" ref="G23:G25" si="38">VLOOKUP($D23,$D$5:$K$8,6,0)</f>
        <v>4</v>
      </c>
      <c r="H23" s="643" t="str">
        <v>1 - 3</v>
      </c>
      <c r="I23" s="644" t="str">
        <v/>
      </c>
      <c r="J23" s="586" t="str">
        <v>2 - 1</v>
      </c>
      <c r="K23" s="707" t="str">
        <v>3 - 0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6</v>
      </c>
      <c r="G24" s="711">
        <f t="shared" si="38"/>
        <v>7</v>
      </c>
      <c r="H24" s="643" t="str">
        <v>1 - 4</v>
      </c>
      <c r="I24" s="586" t="str">
        <v>1 - 2</v>
      </c>
      <c r="J24" s="644" t="str">
        <v/>
      </c>
      <c r="K24" s="707" t="str">
        <v>4 - 1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1</v>
      </c>
      <c r="T24" s="586">
        <f t="shared" si="28"/>
        <v>1</v>
      </c>
      <c r="U24" s="661">
        <f t="shared" si="29"/>
        <v>3</v>
      </c>
      <c r="V24" s="586">
        <f t="shared" si="30"/>
        <v>0</v>
      </c>
      <c r="W24" s="662">
        <f t="shared" si="31"/>
        <v>3</v>
      </c>
      <c r="X24" s="663">
        <f t="shared" si="32"/>
        <v>4</v>
      </c>
      <c r="Y24" s="664">
        <f t="shared" si="33"/>
        <v>1</v>
      </c>
      <c r="Z24" s="665" t="str">
        <f t="shared" si="34"/>
        <v>SpainSaudi Arabia</v>
      </c>
      <c r="AA24" s="666" t="str">
        <f>IF($T24,$X24&amp;Language!$E$197&amp;$Y24,"")</f>
        <v>4 - 1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12</v>
      </c>
      <c r="H25" s="645" t="str">
        <v>0 - 5</v>
      </c>
      <c r="I25" s="646" t="str">
        <v>0 - 3</v>
      </c>
      <c r="J25" s="646" t="str">
        <v>1 - 4</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1</v>
      </c>
      <c r="Y26" s="664">
        <f t="shared" ref="Y26:Y27" si="47">IF(OR(R26="",S26=""),0,S26)</f>
        <v>4</v>
      </c>
      <c r="Z26" s="665" t="str">
        <f t="shared" ref="Z26:Z27" si="48">P26&amp;Q26</f>
        <v>Cape VerdeSaudi Arabia</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4 - 1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5</v>
      </c>
      <c r="I6" s="586">
        <f>SUMIFS($S$22:$S$27,$P$22:$P$27,$D6)+SUMIFS($R$22:$R$27,$Q$22:$Q$27,$D6)</f>
        <v>6</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10</v>
      </c>
      <c r="G22" s="710">
        <f>VLOOKUP($D22,$D$5:$K$8,6,0)</f>
        <v>3</v>
      </c>
      <c r="H22" s="641" t="str">
        <f t="array" ref="H22:K25">IFERROR(VLOOKUP($D$22:$D$25&amp;$H$21:$K$21,$Z$22:$AA$33,2,0),"")</f>
        <v/>
      </c>
      <c r="I22" s="642" t="str">
        <v>3 - 1</v>
      </c>
      <c r="J22" s="642" t="str">
        <v>4 - 2</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4</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4</v>
      </c>
      <c r="Y22" s="654">
        <f t="shared" ref="Y22:Y25" si="33">IF(OR(R22="",S22=""),0,S22)</f>
        <v>2</v>
      </c>
      <c r="Z22" s="655" t="str">
        <f t="shared" ref="Z22:Z25" si="34">P22&amp;Q22</f>
        <v>FranceSenegal</v>
      </c>
      <c r="AA22" s="656" t="str">
        <f>IF($T22,$X22&amp;Language!$E$197&amp;$Y22,"")</f>
        <v>4 - 2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5</v>
      </c>
      <c r="G24" s="711">
        <f t="shared" si="38"/>
        <v>6</v>
      </c>
      <c r="H24" s="643" t="str">
        <v>2 - 4</v>
      </c>
      <c r="I24" s="586" t="str">
        <v>1 - 2</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2 - 4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11</v>
      </c>
      <c r="I5" s="586">
        <f>SUMIFS($S$22:$S$27,$P$22:$P$27,$D5)+SUMIFS($R$22:$R$27,$Q$22:$Q$27,$D5)</f>
        <v>1</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3</v>
      </c>
      <c r="I7" s="586">
        <f>SUMIFS($S$22:$S$27,$P$22:$P$27,$D7)+SUMIFS($R$22:$R$27,$Q$22:$Q$27,$D7)</f>
        <v>3</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6</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4</v>
      </c>
      <c r="AZ17" s="617" t="str">
        <v>Jordan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11</v>
      </c>
      <c r="G22" s="710">
        <f>VLOOKUP($D22,$D$5:$K$8,6,0)</f>
        <v>1</v>
      </c>
      <c r="H22" s="641" t="str">
        <f t="array" ref="H22:K25">IFERROR(VLOOKUP($D$22:$D$25&amp;$H$21:$K$21,$Z$22:$AA$33,2,0),"")</f>
        <v/>
      </c>
      <c r="I22" s="642" t="str">
        <v>3 - 1</v>
      </c>
      <c r="J22" s="642" t="str">
        <v>4 - 0</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ArgentinaAlgeria</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3</v>
      </c>
      <c r="G23" s="711">
        <f t="shared" ref="G23:G25" si="38">VLOOKUP($D23,$D$5:$K$8,6,0)</f>
        <v>3</v>
      </c>
      <c r="H23" s="643" t="str">
        <v>1 - 3</v>
      </c>
      <c r="I23" s="644" t="str">
        <v/>
      </c>
      <c r="J23" s="586" t="str">
        <v>1 - 0</v>
      </c>
      <c r="K23" s="707" t="str">
        <v>1 - 0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1</v>
      </c>
      <c r="G24" s="711">
        <f t="shared" si="38"/>
        <v>6</v>
      </c>
      <c r="H24" s="643" t="str">
        <v>0 - 4</v>
      </c>
      <c r="I24" s="586" t="str">
        <v>0 - 1</v>
      </c>
      <c r="J24" s="644" t="str">
        <v/>
      </c>
      <c r="K24" s="707" t="str">
        <v>1 - 1</v>
      </c>
      <c r="L24" s="695" t="b">
        <f t="shared" si="39"/>
        <v>1</v>
      </c>
      <c r="M24" s="695" t="b">
        <v>1</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1</v>
      </c>
      <c r="G25" s="713">
        <f t="shared" si="38"/>
        <v>6</v>
      </c>
      <c r="H25" s="645" t="str">
        <v>0 - 4</v>
      </c>
      <c r="I25" s="646" t="str">
        <v>0 - 1</v>
      </c>
      <c r="J25" s="646" t="str">
        <v>1 - 1</v>
      </c>
      <c r="K25" s="708" t="str">
        <v/>
      </c>
      <c r="L25" s="695" t="b">
        <f t="shared" si="39"/>
        <v>1</v>
      </c>
      <c r="M25" s="695" t="b">
        <v>1</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AlgeriaAustria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12</v>
      </c>
      <c r="I5" s="586">
        <f>SUMIFS($S$22:$S$27,$P$22:$P$27,$D5)+SUMIFS($R$22:$R$27,$Q$22:$Q$27,$D5)</f>
        <v>1</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9</v>
      </c>
      <c r="J6" s="586">
        <f t="shared" si="0"/>
        <v>-7</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7</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Uzbekistan</v>
      </c>
      <c r="BH13" s="610" t="str">
        <v>DR Congo</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Uzbekistan</v>
      </c>
      <c r="BA16" s="605">
        <v>1</v>
      </c>
      <c r="BB16" s="605">
        <v>0</v>
      </c>
      <c r="BC16" s="621">
        <v>2</v>
      </c>
      <c r="BE16" s="626" t="str">
        <v/>
      </c>
      <c r="BF16" s="628" t="str">
        <v/>
      </c>
      <c r="BG16" s="627" t="str">
        <v/>
      </c>
      <c r="BH16" s="629" t="str">
        <v>2 - 2</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DR Congo</v>
      </c>
      <c r="BA17" s="619">
        <v>1</v>
      </c>
      <c r="BB17" s="619">
        <v>0</v>
      </c>
      <c r="BC17" s="622">
        <v>2</v>
      </c>
      <c r="BE17" s="630" t="str">
        <v/>
      </c>
      <c r="BF17" s="631" t="str">
        <v/>
      </c>
      <c r="BG17" s="631" t="str">
        <v>2 - 2</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12</v>
      </c>
      <c r="G22" s="710">
        <f>VLOOKUP($D22,$D$5:$K$8,6,0)</f>
        <v>1</v>
      </c>
      <c r="H22" s="641" t="str">
        <f t="array" ref="H22:K25">IFERROR(VLOOKUP($D$22:$D$25&amp;$H$21:$K$21,$Z$22:$AA$33,2,0),"")</f>
        <v/>
      </c>
      <c r="I22" s="642" t="str">
        <v>3 - 1</v>
      </c>
      <c r="J22" s="642" t="str">
        <v>4 - 0</v>
      </c>
      <c r="K22" s="706" t="str">
        <v>5 - 0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PortugalDR Congo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4</v>
      </c>
      <c r="G23" s="711">
        <f t="shared" ref="G23:G25" si="38">VLOOKUP($D23,$D$5:$K$8,6,0)</f>
        <v>3</v>
      </c>
      <c r="H23" s="643" t="str">
        <v>1 - 3</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UzbekistanColombia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1</v>
      </c>
      <c r="F24" s="586">
        <f t="shared" si="37"/>
        <v>2</v>
      </c>
      <c r="G24" s="711">
        <f t="shared" si="38"/>
        <v>7</v>
      </c>
      <c r="H24" s="643" t="str">
        <v>0 - 4</v>
      </c>
      <c r="I24" s="586" t="str">
        <v>0 - 1</v>
      </c>
      <c r="J24" s="644" t="str">
        <v/>
      </c>
      <c r="K24" s="707" t="str">
        <v>2 - 2</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PortugalUzbekistan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2</v>
      </c>
      <c r="G25" s="713">
        <f t="shared" si="38"/>
        <v>9</v>
      </c>
      <c r="H25" s="645" t="str">
        <v>0 - 5</v>
      </c>
      <c r="I25" s="646" t="str">
        <v>0 - 2</v>
      </c>
      <c r="J25" s="646" t="str">
        <v>2 - 2</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DR CongoUzbekistan</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11</v>
      </c>
      <c r="I5" s="586">
        <f>SUMIFS($S$22:$S$27,$P$22:$P$27,$D5)+SUMIFS($R$22:$R$27,$Q$22:$Q$27,$D5)</f>
        <v>1</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6</v>
      </c>
      <c r="I6" s="586">
        <f>SUMIFS($S$22:$S$27,$P$22:$P$27,$D6)+SUMIFS($R$22:$R$27,$Q$22:$Q$27,$D6)</f>
        <v>3</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1</v>
      </c>
      <c r="I7" s="586">
        <f>SUMIFS($S$22:$S$27,$P$22:$P$27,$D7)+SUMIFS($R$22:$R$27,$Q$22:$Q$27,$D7)</f>
        <v>6</v>
      </c>
      <c r="J7" s="586">
        <f t="shared" si="0"/>
        <v>-5</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8</v>
      </c>
      <c r="J8" s="586">
        <f t="shared" si="0"/>
        <v>-8</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11</v>
      </c>
      <c r="G22" s="710">
        <f>VLOOKUP($D22,$D$5:$K$8,6,0)</f>
        <v>1</v>
      </c>
      <c r="H22" s="641" t="str">
        <f t="array" ref="H22:K25">IFERROR(VLOOKUP($D$22:$D$25&amp;$H$21:$K$21,$Z$22:$AA$33,2,0),"")</f>
        <v/>
      </c>
      <c r="I22" s="642" t="str">
        <v>3 - 1</v>
      </c>
      <c r="J22" s="642" t="str">
        <v>4 - 0</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EnglandCroatia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6</v>
      </c>
      <c r="G23" s="711">
        <f t="shared" ref="G23:G25" si="38">VLOOKUP($D23,$D$5:$K$8,6,0)</f>
        <v>3</v>
      </c>
      <c r="H23" s="643" t="str">
        <v>1 - 3</v>
      </c>
      <c r="I23" s="644" t="str">
        <v/>
      </c>
      <c r="J23" s="586" t="str">
        <v>2 - 0</v>
      </c>
      <c r="K23" s="707" t="str">
        <v>3 - 0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1</v>
      </c>
      <c r="G24" s="711">
        <f t="shared" si="38"/>
        <v>6</v>
      </c>
      <c r="H24" s="643" t="str">
        <v>0 - 4</v>
      </c>
      <c r="I24" s="586" t="str">
        <v>0 - 2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EnglandGhana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8</v>
      </c>
      <c r="H25" s="645" t="str">
        <v>0 - 4</v>
      </c>
      <c r="I25" s="646" t="str">
        <v>0 - 3</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PanamaCroatia</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PanamaEngland</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CroatiaGhana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Elari 7</cp:lastModifiedBy>
  <cp:lastPrinted>2024-08-12T08:42:52Z</cp:lastPrinted>
  <dcterms:created xsi:type="dcterms:W3CDTF">2018-06-13T10:24:55Z</dcterms:created>
  <dcterms:modified xsi:type="dcterms:W3CDTF">2026-06-10T18:36:20Z</dcterms:modified>
</cp:coreProperties>
</file>