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bal Soccerstore\Downloads\"/>
    </mc:Choice>
  </mc:AlternateContent>
  <xr:revisionPtr revIDLastSave="0" documentId="13_ncr:1_{46A3235C-2DE2-4FB1-9B05-237704C4D672}" xr6:coauthVersionLast="47" xr6:coauthVersionMax="47" xr10:uidLastSave="{00000000-0000-0000-0000-000000000000}"/>
  <bookViews>
    <workbookView xWindow="-120" yWindow="-120" windowWidth="29040" windowHeight="1599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7" i="3"/>
  <c r="O3" i="3" l="1"/>
  <c r="G48" i="2"/>
  <c r="G16" i="2"/>
  <c r="G15" i="2"/>
  <c r="P44" i="3" l="1"/>
  <c r="B48" i="2"/>
  <c r="AB53" i="3"/>
  <c r="AB51" i="3"/>
  <c r="AB46" i="3"/>
  <c r="AB44" i="3"/>
  <c r="AB41" i="3"/>
  <c r="AB39" i="3"/>
  <c r="AB34" i="3"/>
  <c r="AB32" i="3"/>
  <c r="AB29" i="3"/>
  <c r="AB27" i="3"/>
  <c r="AB22" i="3"/>
  <c r="AB20" i="3"/>
  <c r="AB17" i="3"/>
  <c r="AB15" i="3"/>
  <c r="AB10" i="3"/>
  <c r="AB8" i="3"/>
  <c r="B47" i="2"/>
  <c r="B43" i="2"/>
  <c r="B39" i="2"/>
  <c r="B35" i="2"/>
  <c r="B31" i="2"/>
  <c r="B27" i="2"/>
  <c r="B23" i="2"/>
  <c r="B19" i="2"/>
  <c r="B42" i="2"/>
  <c r="B38" i="2"/>
  <c r="B34" i="2"/>
  <c r="B30" i="2"/>
  <c r="B26" i="2"/>
  <c r="B22" i="2"/>
  <c r="B18" i="2"/>
  <c r="AB50" i="3"/>
  <c r="AB47" i="3"/>
  <c r="AB45" i="3"/>
  <c r="AB40" i="3"/>
  <c r="AB38" i="3"/>
  <c r="AB35" i="3"/>
  <c r="AB33" i="3"/>
  <c r="AB28" i="3"/>
  <c r="AB26" i="3"/>
  <c r="AB23" i="3"/>
  <c r="AB21" i="3"/>
  <c r="AB16" i="3"/>
  <c r="AB14" i="3"/>
  <c r="AB11" i="3"/>
  <c r="AB9" i="3"/>
  <c r="B45" i="2"/>
  <c r="B41" i="2"/>
  <c r="B37" i="2"/>
  <c r="B33" i="2"/>
  <c r="B29" i="2"/>
  <c r="B25" i="2"/>
  <c r="B21" i="2"/>
  <c r="B17" i="2"/>
  <c r="B44" i="2"/>
  <c r="B40" i="2"/>
  <c r="B36" i="2"/>
  <c r="B32" i="2"/>
  <c r="B28" i="2"/>
  <c r="B24" i="2"/>
  <c r="B20" i="2"/>
  <c r="B46" i="2"/>
  <c r="AB52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K20" i="3"/>
  <c r="O50" i="3"/>
  <c r="O26" i="3"/>
  <c r="BF6" i="3"/>
  <c r="P32" i="3"/>
  <c r="AY6" i="3"/>
  <c r="O32" i="3"/>
  <c r="L8" i="3"/>
  <c r="L50" i="3"/>
  <c r="L26" i="3"/>
  <c r="M32" i="3"/>
  <c r="L32" i="3"/>
  <c r="R37" i="3"/>
  <c r="R29" i="3"/>
  <c r="R17" i="3"/>
  <c r="R36" i="3"/>
  <c r="R28" i="3"/>
  <c r="R16" i="3"/>
  <c r="R33" i="3"/>
  <c r="R21" i="3"/>
  <c r="R13" i="3"/>
  <c r="R32" i="3"/>
  <c r="R20" i="3"/>
  <c r="R1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33" i="3" l="1"/>
  <c r="H40" i="3"/>
  <c r="AM9" i="3"/>
  <c r="E24" i="3"/>
  <c r="E7" i="3"/>
  <c r="E46" i="3"/>
  <c r="H11" i="3"/>
  <c r="AM21" i="3"/>
  <c r="H28" i="3"/>
  <c r="X28" i="3" s="1"/>
  <c r="E50" i="3"/>
  <c r="H31" i="3"/>
  <c r="H17" i="3"/>
  <c r="AM45" i="3"/>
  <c r="H22" i="3"/>
  <c r="H35" i="3"/>
  <c r="E53" i="3"/>
  <c r="E42" i="3"/>
  <c r="X42" i="3" s="1"/>
  <c r="H9" i="3"/>
  <c r="AM15" i="3"/>
  <c r="H23" i="3"/>
  <c r="H14" i="3"/>
  <c r="H27" i="3"/>
  <c r="E43" i="3"/>
  <c r="AM27" i="3"/>
  <c r="H18" i="3"/>
  <c r="H33" i="3"/>
  <c r="AM39" i="3"/>
  <c r="E48" i="3"/>
  <c r="X48" i="3" s="1"/>
  <c r="H21" i="3"/>
  <c r="X21" i="3" s="1"/>
  <c r="E51" i="3"/>
  <c r="AM51" i="3"/>
  <c r="H36" i="3"/>
  <c r="E25" i="3"/>
  <c r="X25" i="3" s="1"/>
  <c r="E40" i="3"/>
  <c r="H8" i="3"/>
  <c r="X8" i="3" s="1"/>
  <c r="E28" i="3"/>
  <c r="E45" i="3"/>
  <c r="X45" i="3" s="1"/>
  <c r="AM23" i="3"/>
  <c r="H13" i="3"/>
  <c r="E49" i="3"/>
  <c r="H16" i="3"/>
  <c r="E31" i="3"/>
  <c r="AM35" i="3"/>
  <c r="E54" i="3"/>
  <c r="E35" i="3"/>
  <c r="X35" i="3" s="1"/>
  <c r="H19" i="3"/>
  <c r="AM47" i="3"/>
  <c r="H10" i="3"/>
  <c r="E41" i="3"/>
  <c r="E23" i="3"/>
  <c r="AM17" i="3"/>
  <c r="H12" i="3"/>
  <c r="E44" i="3"/>
  <c r="E27" i="3"/>
  <c r="AM29" i="3"/>
  <c r="E33" i="3"/>
  <c r="X33" i="3" s="1"/>
  <c r="H15" i="3"/>
  <c r="E47" i="3"/>
  <c r="AM41" i="3"/>
  <c r="AM53" i="3"/>
  <c r="H20" i="3"/>
  <c r="E36" i="3"/>
  <c r="E52" i="3"/>
  <c r="E26" i="3"/>
  <c r="AM14" i="3"/>
  <c r="E9" i="3"/>
  <c r="H41" i="3"/>
  <c r="E14" i="3"/>
  <c r="AM26" i="3"/>
  <c r="H44" i="3"/>
  <c r="E29" i="3"/>
  <c r="E18" i="3"/>
  <c r="H47" i="3"/>
  <c r="E32" i="3"/>
  <c r="AM38" i="3"/>
  <c r="E38" i="3"/>
  <c r="AM50" i="3"/>
  <c r="E21" i="3"/>
  <c r="H52" i="3"/>
  <c r="AM11" i="3"/>
  <c r="E8" i="3"/>
  <c r="AM8" i="3"/>
  <c r="H24" i="3"/>
  <c r="H39" i="3"/>
  <c r="E30" i="3"/>
  <c r="AM20" i="3"/>
  <c r="E11" i="3"/>
  <c r="H45" i="3"/>
  <c r="E34" i="3"/>
  <c r="E17" i="3"/>
  <c r="H49" i="3"/>
  <c r="AM32" i="3"/>
  <c r="H54" i="3"/>
  <c r="E22" i="3"/>
  <c r="AM44" i="3"/>
  <c r="E37" i="3"/>
  <c r="H38" i="3"/>
  <c r="AM52" i="3"/>
  <c r="H51" i="3"/>
  <c r="E20" i="3"/>
  <c r="X20" i="3" s="1"/>
  <c r="AM16" i="3"/>
  <c r="H42" i="3"/>
  <c r="H26" i="3"/>
  <c r="E10" i="3"/>
  <c r="X10" i="3" s="1"/>
  <c r="H29" i="3"/>
  <c r="H43" i="3"/>
  <c r="AM28" i="3"/>
  <c r="E12" i="3"/>
  <c r="X12" i="3" s="1"/>
  <c r="H48" i="3"/>
  <c r="H32" i="3"/>
  <c r="AM40" i="3"/>
  <c r="E15" i="3"/>
  <c r="H25" i="3"/>
  <c r="H7" i="3"/>
  <c r="E39" i="3"/>
  <c r="AM10" i="3"/>
  <c r="H46" i="3"/>
  <c r="AM22" i="3"/>
  <c r="H30" i="3"/>
  <c r="E13" i="3"/>
  <c r="X13" i="3" s="1"/>
  <c r="E16" i="3"/>
  <c r="H34" i="3"/>
  <c r="AM34" i="3"/>
  <c r="H50" i="3"/>
  <c r="X50" i="3" s="1"/>
  <c r="H53" i="3"/>
  <c r="E19" i="3"/>
  <c r="H37" i="3"/>
  <c r="AM46" i="3"/>
  <c r="X31" i="3"/>
  <c r="X40" i="3"/>
  <c r="X51" i="3"/>
  <c r="X23" i="3"/>
  <c r="X52" i="3"/>
  <c r="X34" i="3"/>
  <c r="X19" i="3"/>
  <c r="X44" i="3"/>
  <c r="X47" i="3"/>
  <c r="X22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S12" i="3"/>
  <c r="T31" i="3"/>
  <c r="S17" i="3"/>
  <c r="X17" i="3"/>
  <c r="S49" i="3"/>
  <c r="X49" i="3"/>
  <c r="AG40" i="3"/>
  <c r="AG16" i="3"/>
  <c r="AG33" i="3"/>
  <c r="T21" i="3"/>
  <c r="T20" i="3"/>
  <c r="X32" i="3"/>
  <c r="S32" i="3"/>
  <c r="X9" i="3"/>
  <c r="S9" i="3"/>
  <c r="S28" i="3"/>
  <c r="S26" i="3"/>
  <c r="X26" i="3"/>
  <c r="AF23" i="3"/>
  <c r="AG11" i="3"/>
  <c r="AF21" i="3"/>
  <c r="AF10" i="3"/>
  <c r="AG21" i="3"/>
  <c r="T13" i="3"/>
  <c r="T22" i="3"/>
  <c r="AF46" i="3"/>
  <c r="T40" i="3"/>
  <c r="S45" i="3"/>
  <c r="X37" i="3"/>
  <c r="S37" i="3"/>
  <c r="S54" i="3"/>
  <c r="X54" i="3"/>
  <c r="X27" i="3"/>
  <c r="S27" i="3"/>
  <c r="T10" i="3"/>
  <c r="AG32" i="3"/>
  <c r="AG52" i="3"/>
  <c r="AG28" i="3"/>
  <c r="AG17" i="3"/>
  <c r="AG35" i="3"/>
  <c r="T47" i="3"/>
  <c r="T34" i="3"/>
  <c r="S46" i="3"/>
  <c r="X46" i="3"/>
  <c r="AG26" i="3"/>
  <c r="S53" i="3"/>
  <c r="X53" i="3"/>
  <c r="X43" i="3"/>
  <c r="S43" i="3"/>
  <c r="T19" i="3"/>
  <c r="AG38" i="3"/>
  <c r="AF32" i="3"/>
  <c r="AG9" i="3"/>
  <c r="AF26" i="3"/>
  <c r="T48" i="3"/>
  <c r="AF20" i="3"/>
  <c r="AF11" i="3"/>
  <c r="S24" i="3"/>
  <c r="X24" i="3"/>
  <c r="X38" i="3"/>
  <c r="S38" i="3"/>
  <c r="S50" i="3"/>
  <c r="X16" i="3"/>
  <c r="S16" i="3"/>
  <c r="S29" i="3"/>
  <c r="X29" i="3"/>
  <c r="AG41" i="3"/>
  <c r="AG23" i="3"/>
  <c r="T7" i="3"/>
  <c r="AF8" i="3"/>
  <c r="AG8" i="3"/>
  <c r="AF40" i="3"/>
  <c r="T42" i="3"/>
  <c r="T51" i="3"/>
  <c r="T25" i="3"/>
  <c r="X14" i="3"/>
  <c r="S14" i="3"/>
  <c r="X41" i="3"/>
  <c r="S41" i="3"/>
  <c r="AF27" i="3"/>
  <c r="AG14" i="3"/>
  <c r="AF22" i="3"/>
  <c r="AG15" i="3"/>
  <c r="AG34" i="3"/>
  <c r="AF53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41" i="3"/>
  <c r="AF16" i="3"/>
  <c r="AF38" i="3"/>
  <c r="AF45" i="3"/>
  <c r="T44" i="3"/>
  <c r="AF28" i="3" l="1"/>
  <c r="AI28" i="3" s="1"/>
  <c r="AF39" i="3"/>
  <c r="AF42" i="3" s="1"/>
  <c r="AF51" i="3"/>
  <c r="AF9" i="3"/>
  <c r="AF12" i="3" s="1"/>
  <c r="AG29" i="3"/>
  <c r="AG51" i="3"/>
  <c r="AG44" i="3"/>
  <c r="AF50" i="3"/>
  <c r="AF52" i="3"/>
  <c r="AI52" i="3" s="1"/>
  <c r="AG45" i="3"/>
  <c r="AI45" i="3" s="1"/>
  <c r="AF14" i="3"/>
  <c r="AG20" i="3"/>
  <c r="AI20" i="3" s="1"/>
  <c r="AG10" i="3"/>
  <c r="AG12" i="3" s="1"/>
  <c r="AF33" i="3"/>
  <c r="AI33" i="3" s="1"/>
  <c r="AG53" i="3"/>
  <c r="AI53" i="3" s="1"/>
  <c r="AG50" i="3"/>
  <c r="X7" i="3"/>
  <c r="AF44" i="3"/>
  <c r="AF34" i="3"/>
  <c r="AI34" i="3" s="1"/>
  <c r="AF47" i="3"/>
  <c r="AI47" i="3" s="1"/>
  <c r="AF17" i="3"/>
  <c r="AI17" i="3" s="1"/>
  <c r="AF35" i="3"/>
  <c r="AI35" i="3" s="1"/>
  <c r="AG22" i="3"/>
  <c r="AF29" i="3"/>
  <c r="AF30" i="3" s="1"/>
  <c r="AG39" i="3"/>
  <c r="AG42" i="3" s="1"/>
  <c r="AG27" i="3"/>
  <c r="AI27" i="3" s="1"/>
  <c r="T14" i="3"/>
  <c r="AI40" i="3"/>
  <c r="T38" i="3"/>
  <c r="T46" i="3"/>
  <c r="T45" i="3"/>
  <c r="AI23" i="3"/>
  <c r="T32" i="3"/>
  <c r="AI38" i="3"/>
  <c r="T18" i="3"/>
  <c r="T11" i="3"/>
  <c r="AI26" i="3"/>
  <c r="T43" i="3"/>
  <c r="T27" i="3"/>
  <c r="T12" i="3"/>
  <c r="AI16" i="3"/>
  <c r="T26" i="3"/>
  <c r="AI41" i="3"/>
  <c r="AI8" i="3"/>
  <c r="T29" i="3"/>
  <c r="T24" i="3"/>
  <c r="AI46" i="3"/>
  <c r="T30" i="3"/>
  <c r="T39" i="3"/>
  <c r="AG18" i="3"/>
  <c r="T16" i="3"/>
  <c r="AI11" i="3"/>
  <c r="T53" i="3"/>
  <c r="T54" i="3"/>
  <c r="AI21" i="3"/>
  <c r="T28" i="3"/>
  <c r="T49" i="3"/>
  <c r="T15" i="3"/>
  <c r="AF24" i="3"/>
  <c r="AI32" i="3"/>
  <c r="AG36" i="3"/>
  <c r="T37" i="3"/>
  <c r="T9" i="3"/>
  <c r="AI15" i="3"/>
  <c r="T41" i="3"/>
  <c r="T50" i="3"/>
  <c r="T17" i="3"/>
  <c r="AI44" i="3" l="1"/>
  <c r="AG24" i="3"/>
  <c r="AI10" i="3"/>
  <c r="AI29" i="3"/>
  <c r="AI31" i="3" s="1"/>
  <c r="AF54" i="3"/>
  <c r="AF18" i="3"/>
  <c r="AG48" i="3"/>
  <c r="AI51" i="3"/>
  <c r="AI14" i="3"/>
  <c r="AI19" i="3" s="1"/>
  <c r="AI18" i="3" s="1"/>
  <c r="AI50" i="3"/>
  <c r="AI9" i="3"/>
  <c r="AI13" i="3" s="1"/>
  <c r="AI12" i="3" s="1"/>
  <c r="AI22" i="3"/>
  <c r="AI25" i="3" s="1"/>
  <c r="AI24" i="3" s="1"/>
  <c r="AF48" i="3"/>
  <c r="AG54" i="3"/>
  <c r="AG30" i="3"/>
  <c r="AI39" i="3"/>
  <c r="AI43" i="3" s="1"/>
  <c r="AI42" i="3" s="1"/>
  <c r="AF36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K34" i="3" l="1"/>
  <c r="AH34" i="3" s="1"/>
  <c r="AI55" i="3"/>
  <c r="AI54" i="3" s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U8" i="3" s="1"/>
  <c r="W8" i="3" s="1"/>
  <c r="AC12" i="3"/>
  <c r="AJ33" i="3"/>
  <c r="AD24" i="3"/>
  <c r="AD48" i="3"/>
  <c r="AJ9" i="3"/>
  <c r="AK53" i="3"/>
  <c r="AJ20" i="3"/>
  <c r="AJ21" i="3"/>
  <c r="AK21" i="3"/>
  <c r="AH21" i="3" s="1"/>
  <c r="AK40" i="3"/>
  <c r="AE30" i="3"/>
  <c r="AD42" i="3"/>
  <c r="AJ32" i="3"/>
  <c r="AD18" i="3"/>
  <c r="AK52" i="3"/>
  <c r="AJ52" i="3" l="1"/>
  <c r="U39" i="3"/>
  <c r="W39" i="3" s="1"/>
  <c r="U40" i="3"/>
  <c r="V40" i="3" s="1"/>
  <c r="U24" i="3"/>
  <c r="W24" i="3" s="1"/>
  <c r="AJ51" i="3"/>
  <c r="V8" i="3"/>
  <c r="U7" i="3"/>
  <c r="W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9" i="3" s="1"/>
  <c r="V39" i="3"/>
  <c r="W40" i="3"/>
  <c r="V24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J39" i="3" l="1"/>
  <c r="L21" i="3"/>
  <c r="N33" i="3"/>
  <c r="O15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L9" i="3"/>
  <c r="O52" i="3"/>
  <c r="N53" i="3"/>
  <c r="J51" i="3"/>
  <c r="P21" i="3" l="1"/>
  <c r="P16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<sst xmlns="http://schemas.openxmlformats.org/spreadsheetml/2006/main" count="4374" uniqueCount="2538">
  <si>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</si>
  <si>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</si>
  <si>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</si>
  <si>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</si>
  <si>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</si>
  <si>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</si>
  <si>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</si>
  <si>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</si>
  <si>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</si>
  <si>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</si>
  <si>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</si>
  <si>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</si>
  <si>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</si>
  <si>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</si>
  <si>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</si>
  <si>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</si>
  <si>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</si>
  <si>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</si>
  <si>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</si>
  <si>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</si>
  <si>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</si>
  <si>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</si>
  <si>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</si>
  <si>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</si>
  <si>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</si>
  <si>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</si>
  <si>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</si>
  <si>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</si>
  <si>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</si>
  <si>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</si>
  <si>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</si>
  <si>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</si>
  <si>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</si>
  <si>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</si>
  <si>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</si>
  <si>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</si>
  <si>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</si>
  <si>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</si>
  <si>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</si>
  <si>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</si>
  <si>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</si>
  <si>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</si>
  <si>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</si>
  <si>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</si>
  <si>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</si>
  <si>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</si>
  <si>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</si>
  <si>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</si>
  <si>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</si>
  <si>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</si>
  <si>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</si>
  <si>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</si>
  <si>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</si>
  <si>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</si>
  <si>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</si>
  <si>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</si>
  <si>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</si>
  <si>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</si>
  <si>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</si>
  <si>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</si>
  <si>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</si>
  <si>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</si>
  <si>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</si>
  <si>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</si>
  <si>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</si>
  <si>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</si>
  <si>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</si>
  <si>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</si>
  <si>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</si>
  <si>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</si>
  <si>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</si>
  <si>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</si>
  <si>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</si>
  <si>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</si>
  <si>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</si>
  <si>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</si>
  <si>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</si>
  <si>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</si>
  <si>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</si>
  <si>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</si>
  <si>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</si>
  <si>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</si>
  <si>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</si>
  <si>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</si>
  <si>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</si>
  <si>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</si>
  <si>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</si>
  <si>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</si>
  <si>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</si>
  <si>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</si>
  <si>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</si>
  <si>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</si>
  <si>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</si>
  <si>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</si>
  <si>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</si>
  <si>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</si>
  <si>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</si>
  <si>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</si>
  <si>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</si>
  <si>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</si>
  <si>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</si>
  <si>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</si>
  <si>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</si>
  <si>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</si>
  <si>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</si>
  <si>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</si>
  <si>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</si>
  <si>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</si>
  <si>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</si>
  <si>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</si>
  <si>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</si>
  <si>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</si>
  <si>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</si>
  <si>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</si>
  <si>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</si>
  <si>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</si>
  <si>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</si>
  <si>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</si>
  <si>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</si>
  <si>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</si>
  <si>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</si>
  <si>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</si>
  <si>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</si>
  <si>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</si>
  <si>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</si>
  <si>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</si>
  <si>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</si>
  <si>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</si>
  <si>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</si>
  <si>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</si>
  <si>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</si>
  <si>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</si>
  <si>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</si>
  <si>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</si>
  <si>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</si>
  <si>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</si>
  <si>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</si>
  <si>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</si>
  <si>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</si>
  <si>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</si>
  <si>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</si>
  <si>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</si>
  <si>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</si>
  <si>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</si>
  <si>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</si>
  <si>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</si>
  <si>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</si>
  <si>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</si>
  <si>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</si>
  <si>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</si>
  <si>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</si>
  <si>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</si>
  <si>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</si>
  <si>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</si>
  <si>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</si>
  <si>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</si>
  <si>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</si>
  <si>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</si>
  <si>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</si>
  <si>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</si>
  <si>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</si>
  <si>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</si>
  <si>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</si>
  <si>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</si>
  <si>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</si>
  <si>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</si>
  <si>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</si>
  <si>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</si>
  <si>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</si>
  <si>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</si>
  <si>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</si>
  <si>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</si>
  <si>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</si>
  <si>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</si>
  <si>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</si>
  <si>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</si>
  <si>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</si>
  <si>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</si>
  <si>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</si>
  <si>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</si>
  <si>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</si>
  <si>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</si>
  <si>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</si>
  <si>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</si>
  <si>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</si>
  <si>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</si>
  <si>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</si>
  <si>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</si>
  <si>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</si>
  <si>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</si>
  <si>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</si>
  <si>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</si>
  <si>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</si>
  <si>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</si>
  <si>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</si>
  <si>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</si>
  <si>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</si>
  <si>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</si>
  <si>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</si>
  <si>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</si>
  <si>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</si>
  <si>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</si>
  <si>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</si>
  <si>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</si>
  <si>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</si>
  <si>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</si>
  <si>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</si>
  <si>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</si>
  <si>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</si>
  <si>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</si>
  <si>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</si>
  <si>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</si>
  <si>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</si>
  <si>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</si>
  <si>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</si>
  <si>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</si>
  <si>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</si>
  <si>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</si>
  <si>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</si>
  <si>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</si>
  <si>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</si>
  <si>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</si>
  <si>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</si>
  <si>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</si>
  <si>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</si>
  <si>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</si>
  <si>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</si>
  <si>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</si>
  <si>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</si>
  <si>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</si>
  <si>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</si>
  <si>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</si>
  <si>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</si>
  <si>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</si>
  <si>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</si>
  <si>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</si>
  <si>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</si>
  <si>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</si>
  <si>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</si>
  <si>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</si>
  <si>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</si>
  <si>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</si>
  <si>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</si>
  <si>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</si>
  <si>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</si>
  <si>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</si>
  <si>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</si>
  <si>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</si>
  <si>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</si>
  <si>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</si>
  <si>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</si>
  <si>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</si>
  <si>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</si>
  <si>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</si>
  <si>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</si>
  <si>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</si>
  <si>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</si>
  <si>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</si>
  <si>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</si>
  <si>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</si>
  <si>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</si>
  <si>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</si>
  <si>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</si>
  <si>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</si>
  <si>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</si>
  <si>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</si>
  <si>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</si>
  <si>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</si>
  <si>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</si>
  <si>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</si>
  <si>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</si>
  <si>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</si>
  <si>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</si>
  <si>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</si>
  <si>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</si>
  <si>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</si>
  <si>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</si>
  <si>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</si>
  <si>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</si>
  <si>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</si>
  <si>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</si>
  <si>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</si>
  <si>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</si>
  <si>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</si>
  <si>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</si>
  <si>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</si>
  <si>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</si>
  <si>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</si>
  <si>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</si>
  <si>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</si>
  <si>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</si>
  <si>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</si>
  <si>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</si>
  <si>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</si>
  <si>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</si>
  <si>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</si>
  <si>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</si>
  <si>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</si>
  <si>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</si>
  <si>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</si>
  <si>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</si>
  <si>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</si>
  <si>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</si>
  <si>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</si>
  <si>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</si>
  <si>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</si>
  <si>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</si>
  <si>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</si>
  <si>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</si>
  <si>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</si>
  <si>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</si>
  <si>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</si>
  <si>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</si>
  <si>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</si>
  <si>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</si>
  <si>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</si>
  <si>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</si>
  <si>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</si>
  <si>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</si>
  <si>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</si>
  <si>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</si>
  <si>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</si>
  <si>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</si>
  <si>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</si>
  <si>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</si>
  <si>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</si>
  <si>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</si>
  <si>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</si>
  <si>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</si>
  <si>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</si>
  <si>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</si>
  <si>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</si>
  <si>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</si>
  <si>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</si>
  <si>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</si>
  <si>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</si>
  <si>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</si>
  <si>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</si>
  <si>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</si>
  <si>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</si>
  <si>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</si>
  <si>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</si>
  <si>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</si>
  <si>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</si>
  <si>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</si>
  <si>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</si>
  <si>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</si>
  <si>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</si>
  <si>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</si>
  <si>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</si>
  <si>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</si>
  <si>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</si>
  <si>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</si>
  <si>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</si>
  <si>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</si>
  <si>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</si>
  <si>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</si>
  <si>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</si>
  <si>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</si>
  <si>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</si>
  <si>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</si>
  <si>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</si>
  <si>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</si>
  <si>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</si>
  <si>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</si>
  <si>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</si>
  <si>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</si>
  <si>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</si>
  <si>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</si>
  <si>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</si>
  <si>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</si>
  <si>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</si>
  <si>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</si>
  <si>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</si>
  <si>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</si>
  <si>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</si>
  <si>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</si>
  <si>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</si>
  <si>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</si>
  <si>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</si>
  <si>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</si>
  <si>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</si>
  <si>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</si>
  <si>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</si>
  <si>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</si>
  <si>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</si>
  <si>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</si>
  <si>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</si>
  <si>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</si>
  <si>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</si>
  <si>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</si>
  <si>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</si>
  <si>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</si>
  <si>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</si>
  <si>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</si>
  <si>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</si>
  <si>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</si>
  <si>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</si>
  <si>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</si>
  <si>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</si>
  <si>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</si>
  <si>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</si>
  <si>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</si>
  <si>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</si>
  <si>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</si>
  <si>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</si>
  <si>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</si>
  <si>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</si>
  <si>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</si>
  <si>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</si>
  <si>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</si>
  <si>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</si>
  <si>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</si>
  <si>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</si>
  <si>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</si>
  <si>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</si>
  <si>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</si>
  <si>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</si>
  <si>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</si>
  <si>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</si>
  <si>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</si>
  <si>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</si>
  <si>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</si>
  <si>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</si>
  <si>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</si>
  <si>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</si>
  <si>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</si>
  <si>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</si>
  <si>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</si>
  <si>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</si>
  <si>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</si>
  <si>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</si>
  <si>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</si>
  <si>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</si>
  <si>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</si>
  <si>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</si>
  <si>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</si>
  <si>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</si>
  <si>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</si>
  <si>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</si>
  <si>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</si>
  <si>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</si>
  <si>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</si>
  <si>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</si>
  <si>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</si>
  <si>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</si>
  <si>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</si>
  <si>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</si>
  <si>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</si>
  <si>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</si>
  <si>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</si>
  <si>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</si>
  <si>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</si>
  <si>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</si>
  <si>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</si>
  <si>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</si>
  <si>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</si>
  <si>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</si>
  <si>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</si>
  <si>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</si>
  <si>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</si>
  <si>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</si>
  <si>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</si>
  <si>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</si>
  <si>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</si>
  <si>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</si>
  <si>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</si>
  <si>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</si>
  <si>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</si>
  <si>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</si>
  <si>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</si>
  <si>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</si>
  <si>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</si>
  <si>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</si>
  <si>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</si>
  <si>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</si>
  <si>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</si>
  <si>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</si>
  <si>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</si>
  <si>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</si>
  <si>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</si>
  <si>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</si>
  <si>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</si>
  <si>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</si>
  <si>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</si>
  <si>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</si>
  <si>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</si>
  <si>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</si>
  <si>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</si>
  <si>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</si>
  <si>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</si>
  <si>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</si>
  <si>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</si>
  <si>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</si>
  <si>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</si>
  <si>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</si>
  <si>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</si>
  <si>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</si>
  <si>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</si>
  <si>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</si>
  <si>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</si>
  <si>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</si>
  <si>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</si>
  <si>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</si>
  <si>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</si>
  <si>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</si>
  <si>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</si>
  <si>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</si>
  <si>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</si>
  <si>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</si>
  <si>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</si>
  <si>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</si>
  <si>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</si>
  <si>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</si>
  <si>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</si>
  <si>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</si>
  <si>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</si>
  <si>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</si>
  <si>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</si>
  <si>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</si>
  <si>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</si>
  <si>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</si>
  <si>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</si>
  <si>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</si>
  <si>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</si>
  <si>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</si>
  <si>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</si>
  <si>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</si>
  <si>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</si>
  <si>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</si>
  <si>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</si>
  <si>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</si>
  <si>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</si>
  <si>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</si>
  <si>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</si>
  <si>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</si>
  <si>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</si>
  <si>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</si>
  <si>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</si>
  <si>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</si>
  <si>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</si>
  <si>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</si>
  <si>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</si>
  <si>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</si>
  <si>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</si>
  <si>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</si>
  <si>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</si>
  <si>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</si>
  <si>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</si>
  <si>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</si>
  <si>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</si>
  <si>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</si>
  <si>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</si>
  <si>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</si>
  <si>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</si>
  <si>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</si>
  <si>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</si>
  <si>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</si>
  <si>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</si>
  <si>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</si>
  <si>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</si>
  <si>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</si>
  <si>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</si>
  <si>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</si>
  <si>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</si>
  <si>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</si>
  <si>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</si>
  <si>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</si>
  <si>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</si>
  <si>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</si>
  <si>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</si>
  <si>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</si>
  <si>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</si>
  <si>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</si>
  <si>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</si>
  <si>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</si>
  <si>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</si>
  <si>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</si>
  <si>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</si>
  <si>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</si>
  <si>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</si>
  <si>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</si>
  <si>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</si>
  <si>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</si>
  <si>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</si>
  <si>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</si>
  <si>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</si>
  <si>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</si>
  <si>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</si>
  <si>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</si>
  <si>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</si>
  <si>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</si>
  <si>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</si>
  <si>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</si>
  <si>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</si>
  <si>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</si>
  <si>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</si>
  <si>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</si>
  <si>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</si>
  <si>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</si>
  <si>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</si>
  <si>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</si>
  <si>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</si>
  <si>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</si>
  <si>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</si>
  <si>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</si>
  <si>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</si>
  <si>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</si>
  <si>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</si>
  <si>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</si>
  <si>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</si>
  <si>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</si>
  <si>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</si>
  <si>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</si>
  <si>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</si>
  <si>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</si>
  <si>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</si>
  <si>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</si>
  <si>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</si>
  <si>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</si>
  <si>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</si>
  <si>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</si>
  <si>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</si>
  <si>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</si>
  <si>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</si>
  <si>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</si>
  <si>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</si>
  <si>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</si>
  <si>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</si>
  <si>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</si>
  <si>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</si>
  <si>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</si>
  <si>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</si>
  <si>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</si>
  <si>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</si>
  <si>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</si>
  <si>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</si>
  <si>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</si>
  <si>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</si>
  <si>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</si>
  <si>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</si>
  <si>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</si>
  <si>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</si>
  <si>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</si>
  <si>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</si>
  <si>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</si>
  <si>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</si>
  <si>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</si>
  <si>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</si>
  <si>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</si>
  <si>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</si>
  <si>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</si>
  <si>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</si>
  <si>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</si>
  <si>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</si>
  <si>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</si>
  <si>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</si>
  <si>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</si>
  <si>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</si>
  <si>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</si>
  <si>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</si>
  <si>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</si>
  <si>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</si>
  <si>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</si>
  <si>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</si>
  <si>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</si>
  <si>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</si>
  <si>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</si>
  <si>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</si>
  <si>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</si>
  <si>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</si>
  <si>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</si>
  <si>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</si>
  <si>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</si>
  <si>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</si>
  <si>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</si>
  <si>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</si>
  <si>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</si>
  <si>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</si>
  <si>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</si>
  <si>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</si>
  <si>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</si>
  <si>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</si>
  <si>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</si>
  <si>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</si>
  <si>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</si>
  <si>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</si>
  <si>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</si>
  <si>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</si>
  <si>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</si>
  <si>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</si>
  <si>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</si>
  <si>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</si>
  <si>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</si>
  <si>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</si>
  <si>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</si>
  <si>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</si>
  <si>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</si>
  <si>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</si>
  <si>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</si>
  <si>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</si>
  <si>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</si>
  <si>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</si>
  <si>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</si>
  <si>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</si>
  <si>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</si>
  <si>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</si>
  <si>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</si>
  <si>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</si>
  <si>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</si>
  <si>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</si>
  <si>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</si>
  <si>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</si>
  <si>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</si>
  <si>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</si>
  <si>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</si>
  <si>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</si>
  <si>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</si>
  <si>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</si>
  <si>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</si>
  <si>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</si>
  <si>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</si>
  <si>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</si>
  <si>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</si>
  <si>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</si>
  <si>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</si>
  <si>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</si>
  <si>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</si>
  <si>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</si>
  <si>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</si>
  <si>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</si>
  <si>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</si>
  <si>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</si>
  <si>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</si>
  <si>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</si>
  <si>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</si>
  <si>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</si>
  <si>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</si>
  <si>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</si>
  <si>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</si>
  <si>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</si>
  <si>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</si>
  <si>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</si>
  <si>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</si>
  <si>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</si>
  <si>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</si>
  <si>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</si>
  <si>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</si>
  <si>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</si>
  <si>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</si>
  <si>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</si>
  <si>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</si>
  <si>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</si>
  <si>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</si>
  <si>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</si>
  <si>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</si>
  <si>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</si>
  <si>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</si>
  <si>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</si>
  <si>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</si>
  <si>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</si>
  <si>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</si>
  <si>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</si>
  <si>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</si>
  <si>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</si>
  <si>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</si>
  <si>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</si>
  <si>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</si>
  <si>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</si>
  <si>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</si>
  <si>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</si>
  <si>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</si>
  <si>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</si>
  <si>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</si>
  <si>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</si>
  <si>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</si>
  <si>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</si>
  <si>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</si>
  <si>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</si>
  <si>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</si>
  <si>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</si>
  <si>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</si>
  <si>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</si>
  <si>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</si>
  <si>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</si>
  <si>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</si>
  <si>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</si>
  <si>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</si>
  <si>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</si>
  <si>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</si>
  <si>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</si>
  <si>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</si>
  <si>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</si>
  <si>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</si>
  <si>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</si>
  <si>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</si>
  <si>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</si>
  <si>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</si>
  <si>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</si>
  <si>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</si>
  <si>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</si>
  <si>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</si>
  <si>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</si>
  <si>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</si>
  <si>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</si>
  <si>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</si>
  <si>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</si>
  <si>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</si>
  <si>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</si>
  <si>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</si>
  <si>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</si>
  <si>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</si>
  <si>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</si>
  <si>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</si>
  <si>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</si>
  <si>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</si>
  <si>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</si>
  <si>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</si>
  <si>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</si>
  <si>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</si>
  <si>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</si>
  <si>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</si>
  <si>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</si>
  <si>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</si>
  <si>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</si>
  <si>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</si>
  <si>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</si>
  <si>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</si>
  <si>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</si>
  <si>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</si>
  <si>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</si>
  <si>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</si>
  <si>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</si>
  <si>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</si>
  <si>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</si>
  <si>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</si>
  <si>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</si>
  <si>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</si>
  <si>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</si>
  <si>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</si>
  <si>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</si>
  <si>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</si>
  <si>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</si>
  <si>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</si>
  <si>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</si>
  <si>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</si>
  <si>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</si>
  <si>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</si>
  <si>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</si>
  <si>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</si>
  <si>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</si>
  <si>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</si>
  <si>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</si>
  <si>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</si>
  <si>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</si>
  <si>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</si>
  <si>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</si>
  <si>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</si>
  <si>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</si>
  <si>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</si>
  <si>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</si>
  <si>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</si>
  <si>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</si>
  <si>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</si>
  <si>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</si>
  <si>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</si>
  <si>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</si>
  <si>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</si>
  <si>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</si>
  <si>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</si>
  <si>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</si>
  <si>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</si>
  <si>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</si>
  <si>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</si>
  <si>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</si>
  <si>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</si>
  <si>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</si>
  <si>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</si>
  <si>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</si>
  <si>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</si>
  <si>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</si>
  <si>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</si>
  <si>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</si>
  <si>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</si>
  <si>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</si>
  <si>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</si>
  <si>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</si>
  <si>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</si>
  <si>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</si>
  <si>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</si>
  <si>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</si>
  <si>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</si>
  <si>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</si>
  <si>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</si>
  <si>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</si>
  <si>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</si>
  <si>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</si>
  <si>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</si>
  <si>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</si>
  <si>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</si>
  <si>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</si>
  <si>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</si>
  <si>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</si>
  <si>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</si>
  <si>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</si>
  <si>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</si>
  <si>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</si>
  <si>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</si>
  <si>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</si>
  <si>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</si>
  <si>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</si>
  <si>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</si>
  <si>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</si>
  <si>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</si>
  <si>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</si>
  <si>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</si>
  <si>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</si>
  <si>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</si>
  <si>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</si>
  <si>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</si>
  <si>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</si>
  <si>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</si>
  <si>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</si>
  <si>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</si>
  <si>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</si>
  <si>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</si>
  <si>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</si>
  <si>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</si>
  <si>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</si>
  <si>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</si>
  <si>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</si>
  <si>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</si>
  <si>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</si>
  <si>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</si>
  <si>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</si>
  <si>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</si>
  <si>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</si>
  <si>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</si>
  <si>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</si>
  <si>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</si>
  <si>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</si>
  <si>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</si>
  <si>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</si>
  <si>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</si>
  <si>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</si>
  <si>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</si>
  <si>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</si>
  <si>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</si>
  <si>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</si>
  <si>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</si>
  <si>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</si>
  <si>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</si>
  <si>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</si>
  <si>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</si>
  <si>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</si>
  <si>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</si>
  <si>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</si>
  <si>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</si>
  <si>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</si>
  <si>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</si>
  <si>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</si>
  <si>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</si>
  <si>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</si>
  <si>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</si>
  <si>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</si>
  <si>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</si>
  <si>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</si>
  <si>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</si>
  <si>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</si>
  <si>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</si>
  <si>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</si>
  <si>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</si>
  <si>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</si>
  <si>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</si>
  <si>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</si>
  <si>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</si>
  <si>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</si>
  <si>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</si>
  <si>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</si>
  <si>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</si>
  <si>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</si>
  <si>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</si>
  <si>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</si>
  <si>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</si>
  <si>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</si>
  <si>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</si>
  <si>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</si>
  <si>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</si>
  <si>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</si>
  <si>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</si>
  <si>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</si>
  <si>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</si>
  <si>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</si>
  <si>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</si>
  <si>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</si>
  <si>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</si>
  <si>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</si>
  <si>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</si>
  <si>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</si>
  <si>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</si>
  <si>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</si>
  <si>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</si>
  <si>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</si>
  <si>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</si>
  <si>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</si>
  <si>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</si>
  <si>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</si>
  <si>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</si>
  <si>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</si>
  <si>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</si>
  <si>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</si>
  <si>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</si>
  <si>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</si>
  <si>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</si>
  <si>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</si>
  <si>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</si>
  <si>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</si>
  <si>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</si>
  <si>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</si>
  <si>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</si>
  <si>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</si>
  <si>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</si>
  <si>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</si>
  <si>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</si>
  <si>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</si>
  <si>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</si>
  <si>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</si>
  <si>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</si>
  <si>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</si>
  <si>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</si>
  <si>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</si>
  <si>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</si>
  <si>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</si>
  <si>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</si>
  <si>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</si>
  <si>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</si>
  <si>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</si>
  <si>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</si>
  <si>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</si>
  <si>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</si>
  <si>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</si>
  <si>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</si>
  <si>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</si>
  <si>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</si>
  <si>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</si>
  <si>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</si>
  <si>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</si>
  <si>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</si>
  <si>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</si>
  <si>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</si>
  <si>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</si>
  <si>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</si>
  <si>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</si>
  <si>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</si>
  <si>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</si>
  <si>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</si>
  <si>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</si>
  <si>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</si>
  <si>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</si>
  <si>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</si>
  <si>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</si>
  <si>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</si>
  <si>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</si>
  <si>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</si>
  <si>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</si>
  <si>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</si>
  <si>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</si>
  <si>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</si>
  <si>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</si>
  <si>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</si>
  <si>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</si>
  <si>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</si>
  <si>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</si>
  <si>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</si>
  <si>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</si>
  <si>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</si>
  <si>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</si>
  <si>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</si>
  <si>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</si>
  <si>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</si>
  <si>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</si>
  <si>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</si>
  <si>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</si>
  <si>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</si>
  <si>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</si>
  <si>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</si>
  <si>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</si>
  <si>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</si>
  <si>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</si>
  <si>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</si>
  <si>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</si>
  <si>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</si>
  <si>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</si>
  <si>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</si>
  <si>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</si>
  <si>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</si>
  <si>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</si>
  <si>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</si>
  <si>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</si>
  <si>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</si>
  <si>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</si>
  <si>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</si>
  <si>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</si>
  <si>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</si>
  <si>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</si>
  <si>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</si>
  <si>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</si>
  <si>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</si>
  <si>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</si>
  <si>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</si>
  <si>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</si>
  <si>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</si>
  <si>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</si>
  <si>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</si>
  <si>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</si>
  <si>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</si>
  <si>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</si>
  <si>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</si>
  <si>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</si>
  <si>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</si>
  <si>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</si>
  <si>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</si>
  <si>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</si>
  <si>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</si>
  <si>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</si>
  <si>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</si>
  <si>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</si>
  <si>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</si>
  <si>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</si>
  <si>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</si>
  <si>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</si>
  <si>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</si>
  <si>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</si>
  <si>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</si>
  <si>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</si>
  <si>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</si>
  <si>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</si>
  <si>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</si>
  <si>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</si>
  <si>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</si>
  <si>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</si>
  <si>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</si>
  <si>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</si>
  <si>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</si>
  <si>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</si>
  <si>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</si>
  <si>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</si>
  <si>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</si>
  <si>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</si>
  <si>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</si>
  <si>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</si>
  <si>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</si>
  <si>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</si>
  <si>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</si>
  <si>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</si>
  <si>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</si>
  <si>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</si>
  <si>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</si>
  <si>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</si>
  <si>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</si>
  <si>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</si>
  <si>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</si>
  <si>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</si>
  <si>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</si>
  <si>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</si>
  <si>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</si>
  <si>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</si>
  <si>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</si>
  <si>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</si>
  <si>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</si>
  <si>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</si>
  <si>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</si>
  <si>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</si>
  <si>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</si>
  <si>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</si>
  <si>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</si>
  <si>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</si>
  <si>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</si>
  <si>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</si>
  <si>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</si>
  <si>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</si>
  <si>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</si>
  <si>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</si>
  <si>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</si>
  <si>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</si>
  <si>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</si>
  <si>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</si>
  <si>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</si>
  <si>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</si>
  <si>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</si>
  <si>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</si>
  <si>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</si>
  <si>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</si>
  <si>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</si>
  <si>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</si>
  <si>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</si>
  <si>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</si>
  <si>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</si>
  <si>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</si>
  <si>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</si>
  <si>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</si>
  <si>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</si>
  <si>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</si>
  <si>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</si>
  <si>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</si>
  <si>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</si>
  <si>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</si>
  <si>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</si>
  <si>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</si>
  <si>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</si>
  <si>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</si>
  <si>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</si>
  <si>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</si>
  <si>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</si>
  <si>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</si>
  <si>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</si>
  <si>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</si>
  <si>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</si>
  <si>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</si>
  <si>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</si>
  <si>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</si>
  <si>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</si>
  <si>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</si>
  <si>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</si>
  <si>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</si>
  <si>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</si>
  <si>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</si>
  <si>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</si>
  <si>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</si>
  <si>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</si>
  <si>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</si>
  <si>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</si>
  <si>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</si>
  <si>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</si>
  <si>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</si>
  <si>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</si>
  <si>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</si>
  <si>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</si>
  <si>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</si>
  <si>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</si>
  <si>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</si>
  <si>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</si>
  <si>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</si>
  <si>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</si>
  <si>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</si>
  <si>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</si>
  <si>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</si>
  <si>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</si>
  <si>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</si>
  <si>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</si>
  <si>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</si>
  <si>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</si>
  <si>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</si>
  <si>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</si>
  <si>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</si>
  <si>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</si>
  <si>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</si>
  <si>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</si>
  <si>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</si>
  <si>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</si>
  <si>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</si>
  <si>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</si>
  <si>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</si>
  <si>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</si>
  <si>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</si>
  <si>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</si>
  <si>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</si>
  <si>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</si>
  <si>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</si>
  <si>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</si>
  <si>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</si>
  <si>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</si>
  <si>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</si>
  <si>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</si>
  <si>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</si>
  <si>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</si>
  <si>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</si>
  <si>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</si>
  <si>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</si>
  <si>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</si>
  <si>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</si>
  <si>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</si>
  <si>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</si>
  <si>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</si>
  <si>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</si>
  <si>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</si>
  <si>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</si>
  <si>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</si>
  <si>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</si>
  <si>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</si>
  <si>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</si>
  <si>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</si>
  <si>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</si>
  <si>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</si>
  <si>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</si>
  <si>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</si>
  <si>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</si>
  <si>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</si>
  <si>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</si>
  <si>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</si>
  <si>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</si>
  <si>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</si>
  <si>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</si>
  <si>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</si>
  <si>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</si>
  <si>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</si>
  <si>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</si>
  <si>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</si>
  <si>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</si>
  <si>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</si>
  <si>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</si>
  <si>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</si>
  <si>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</si>
  <si>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</si>
  <si>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</si>
  <si>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</si>
  <si>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</si>
  <si>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</si>
  <si>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</si>
  <si>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</si>
  <si>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</si>
  <si>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</si>
  <si>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</si>
  <si>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</si>
  <si>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</si>
  <si>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</si>
  <si>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</si>
  <si>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</si>
  <si>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</si>
  <si>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</si>
  <si>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</si>
  <si>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</si>
  <si>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</si>
  <si>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</si>
  <si>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</si>
  <si>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</si>
  <si>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</si>
  <si>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</si>
  <si>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</si>
  <si>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</si>
  <si>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</si>
  <si>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</si>
  <si>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</si>
  <si>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</si>
  <si>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</si>
  <si>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</si>
  <si>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</si>
  <si>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</si>
  <si>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</si>
  <si>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</si>
  <si>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</si>
  <si>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</si>
  <si>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</si>
  <si>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</si>
  <si>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</si>
  <si>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</si>
  <si>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</si>
  <si>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</si>
  <si>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</si>
  <si>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</si>
  <si>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</si>
  <si>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</si>
  <si>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</si>
  <si>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</si>
  <si>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</si>
  <si>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</si>
  <si>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</si>
  <si>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</si>
  <si>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</si>
  <si>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</si>
  <si>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</si>
  <si>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</si>
  <si>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</si>
  <si>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</si>
  <si>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</si>
  <si>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</si>
  <si>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</si>
  <si>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</si>
  <si>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</si>
  <si>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</si>
  <si>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</si>
  <si>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</si>
  <si>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</si>
  <si>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</si>
  <si>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</si>
  <si>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</si>
  <si>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</si>
  <si>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</si>
  <si>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</si>
  <si>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</si>
  <si>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</si>
  <si>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</si>
  <si>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</si>
  <si>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</si>
  <si>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</si>
  <si>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</si>
  <si>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</si>
  <si>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</si>
  <si>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</si>
  <si>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</si>
  <si>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</si>
  <si>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</si>
  <si>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</si>
  <si>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</si>
  <si>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</si>
  <si>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</si>
  <si>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</si>
  <si>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</si>
  <si>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</si>
  <si>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</si>
  <si>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</si>
  <si>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</si>
  <si>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</si>
  <si>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</si>
  <si>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</si>
  <si>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</si>
  <si>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</si>
  <si>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</si>
  <si>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</si>
  <si>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</si>
  <si>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</si>
  <si>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</si>
  <si>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</si>
  <si>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</si>
  <si>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</si>
  <si>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</si>
  <si>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</si>
  <si>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</si>
  <si>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</si>
  <si>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</si>
  <si>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</si>
  <si>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</si>
  <si>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</si>
  <si>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</si>
  <si>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</si>
  <si>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</si>
  <si>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</si>
  <si>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</si>
  <si>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</si>
  <si>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</si>
  <si>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</si>
  <si>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</si>
  <si>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</si>
  <si>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</si>
  <si>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</si>
  <si>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</si>
  <si>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</si>
  <si>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</si>
  <si>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</si>
  <si>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</si>
  <si>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</si>
  <si>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</si>
  <si>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</si>
  <si>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</si>
  <si>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</si>
  <si>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</si>
  <si>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</si>
  <si>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</si>
  <si>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</si>
  <si>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</si>
  <si>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</si>
  <si>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</si>
  <si>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</si>
  <si>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</si>
  <si>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</si>
  <si>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</si>
  <si>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</si>
  <si>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</si>
  <si>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</si>
  <si>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</si>
  <si>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</si>
  <si>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</si>
  <si>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</si>
  <si>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</si>
  <si>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</si>
  <si>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</si>
  <si>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</si>
  <si>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</si>
  <si>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</si>
  <si>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</si>
  <si>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</si>
  <si>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</si>
  <si>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</si>
  <si>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</si>
  <si>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</si>
  <si>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</si>
  <si>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</si>
  <si>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</si>
  <si>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</si>
  <si>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</si>
  <si>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</si>
  <si>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</si>
  <si>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</si>
  <si>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</si>
  <si>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</si>
  <si>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</si>
  <si>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</si>
  <si>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</si>
  <si>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</si>
  <si>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</si>
  <si>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</si>
  <si>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</si>
  <si>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</si>
  <si>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</si>
  <si>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</si>
  <si>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</si>
  <si>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</si>
  <si>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</si>
  <si>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</si>
  <si>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</si>
  <si>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</si>
  <si>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</si>
  <si>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</si>
  <si>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</si>
  <si>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</si>
  <si>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</si>
  <si>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</si>
  <si>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</si>
  <si>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</si>
  <si>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</si>
  <si>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</si>
  <si>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</si>
  <si>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</si>
  <si>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</si>
  <si>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</si>
  <si>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</si>
  <si>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</si>
  <si>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</si>
  <si>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</si>
  <si>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</si>
  <si>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</si>
  <si>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</si>
  <si>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</si>
  <si>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</si>
  <si>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</si>
  <si>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</si>
  <si>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</si>
  <si>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</si>
  <si>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</si>
  <si>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</si>
  <si>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</si>
  <si>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</si>
  <si>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</si>
  <si>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</si>
  <si>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</si>
  <si>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</si>
  <si>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</si>
  <si>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</si>
  <si>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</si>
  <si>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</si>
  <si>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</si>
  <si>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</si>
  <si>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</si>
  <si>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</si>
  <si>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</si>
  <si>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</si>
  <si>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</si>
  <si>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</si>
  <si>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</si>
  <si>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</si>
  <si>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</si>
  <si>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</si>
  <si>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</si>
  <si>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</si>
  <si>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</si>
  <si>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</si>
  <si>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</si>
  <si>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</si>
  <si>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</si>
  <si>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</si>
  <si>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</si>
  <si>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</si>
  <si>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</si>
  <si>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</si>
  <si>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</si>
  <si>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</si>
  <si>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</si>
  <si>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</si>
  <si>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</si>
  <si>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</si>
  <si>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</si>
  <si>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</si>
  <si>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</si>
  <si>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</si>
  <si>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</si>
  <si>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</si>
  <si>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</si>
  <si>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</si>
  <si>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</si>
  <si>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</si>
  <si>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</si>
  <si>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</si>
  <si>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</si>
  <si>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</si>
  <si>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</si>
  <si>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</si>
  <si>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</si>
  <si>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</si>
  <si>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</si>
  <si>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</si>
  <si>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</si>
  <si>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</si>
  <si>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</si>
  <si>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</si>
  <si>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</si>
  <si>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</si>
  <si>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</si>
  <si>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</si>
  <si>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</si>
  <si>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</si>
  <si>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</si>
  <si>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</si>
  <si>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</si>
  <si>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</si>
  <si>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</si>
  <si>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</si>
  <si>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</si>
  <si>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</si>
  <si>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</si>
  <si>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</si>
  <si>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</si>
  <si>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</si>
  <si>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</si>
  <si>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</si>
  <si>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</si>
  <si>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</si>
  <si>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</si>
  <si>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</si>
  <si>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</si>
  <si>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</si>
  <si>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</si>
  <si>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</si>
  <si>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</si>
  <si>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</si>
  <si>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</si>
  <si>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</si>
  <si>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</si>
  <si>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</si>
  <si>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</si>
  <si>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</si>
  <si>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</si>
  <si>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</si>
  <si>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</si>
  <si>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</si>
  <si>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</si>
  <si>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</si>
  <si>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</si>
  <si>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</si>
  <si>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</si>
  <si>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</si>
  <si>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</si>
  <si>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</si>
  <si>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</si>
  <si>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</si>
  <si>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</si>
  <si>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</si>
  <si>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</si>
  <si>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</si>
  <si>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</si>
  <si>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</si>
  <si>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</si>
  <si>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</si>
  <si>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</si>
  <si>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</si>
  <si>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</si>
  <si>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</si>
  <si>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</si>
  <si>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</si>
  <si>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</si>
  <si>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</si>
  <si>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</si>
  <si>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</si>
  <si>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</si>
  <si>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</si>
  <si>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</si>
  <si>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</si>
  <si>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</si>
  <si>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</si>
  <si>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</si>
  <si>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</si>
  <si>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</si>
  <si>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</si>
  <si>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</si>
  <si>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</si>
  <si>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</si>
  <si>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</si>
  <si>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</si>
  <si>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</si>
  <si>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</si>
  <si>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</si>
  <si>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</si>
  <si>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</si>
  <si>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</si>
  <si>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</si>
  <si>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</si>
  <si>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</si>
  <si>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</si>
  <si>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</si>
  <si>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</si>
  <si>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</si>
  <si>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</si>
  <si>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</si>
  <si>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</si>
  <si>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</si>
  <si>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</si>
  <si>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</si>
  <si>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</si>
  <si>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</si>
  <si>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</si>
  <si>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</si>
  <si>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</si>
  <si>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</si>
  <si>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</si>
  <si>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</si>
  <si>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</si>
  <si>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</si>
  <si>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</si>
  <si>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</si>
  <si>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</si>
  <si>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</si>
  <si>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</si>
  <si>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</si>
  <si>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</si>
  <si>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</si>
  <si>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</si>
  <si>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</si>
  <si>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</si>
  <si>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</si>
  <si>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</si>
  <si>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</si>
  <si>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</si>
  <si>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</si>
  <si>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</si>
  <si>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</si>
  <si>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</si>
  <si>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</si>
  <si>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</si>
  <si>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</si>
  <si>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</si>
  <si>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</si>
  <si>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</si>
  <si>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</si>
  <si>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</si>
  <si>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</si>
  <si>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</si>
  <si>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</si>
  <si>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</si>
  <si>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</si>
  <si>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</si>
  <si>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</si>
  <si>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</si>
  <si>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</si>
  <si>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</si>
  <si>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</si>
  <si>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</si>
  <si>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</si>
  <si>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</si>
  <si>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</si>
  <si>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</si>
  <si>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</si>
  <si>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</si>
  <si>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</si>
  <si>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</si>
  <si>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</si>
  <si>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</si>
  <si>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</si>
  <si>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</si>
  <si>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</si>
  <si>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</si>
  <si>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</si>
  <si>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</si>
  <si>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</si>
  <si>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</si>
  <si>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</si>
  <si>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</si>
  <si>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</si>
  <si>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</si>
  <si>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</si>
  <si>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</si>
  <si>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</si>
  <si>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</si>
  <si>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</si>
  <si>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</si>
  <si>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</si>
  <si>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</si>
  <si>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</si>
  <si>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</si>
  <si>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</si>
  <si>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</si>
  <si>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</si>
  <si>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</si>
  <si>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</si>
  <si>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</si>
  <si>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</si>
  <si>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</si>
  <si>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</si>
  <si>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</si>
  <si>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</si>
  <si>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</si>
  <si>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</si>
  <si>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</si>
  <si>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</si>
  <si>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</si>
  <si>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</si>
  <si>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</si>
  <si>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</si>
  <si>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</si>
  <si>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</si>
  <si>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</si>
  <si>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</si>
  <si>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</si>
  <si>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</si>
  <si>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</si>
  <si>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</si>
  <si>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</si>
  <si>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</si>
  <si>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</si>
  <si>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</si>
  <si>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</si>
  <si>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</si>
  <si>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</si>
  <si>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</si>
  <si>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</si>
  <si>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</si>
  <si>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</si>
  <si>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</si>
  <si>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</si>
  <si>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</si>
  <si>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</si>
  <si>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</si>
  <si>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</si>
  <si>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</si>
  <si>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</si>
  <si>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</si>
  <si>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</si>
  <si>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</si>
  <si>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</si>
  <si>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</si>
  <si>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</si>
  <si>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</si>
  <si>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</si>
  <si>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</si>
  <si>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</si>
  <si>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</si>
  <si>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</si>
  <si>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</si>
  <si>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</si>
  <si>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</si>
  <si>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</si>
  <si>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</si>
  <si>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</si>
  <si>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</si>
  <si>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</si>
  <si>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</si>
  <si>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</si>
  <si>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</si>
  <si>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</si>
  <si>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</si>
  <si>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</si>
  <si>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</si>
  <si>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</si>
  <si>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</si>
  <si>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</si>
  <si>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</si>
  <si>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</si>
  <si>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</si>
  <si>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</si>
  <si>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</si>
  <si>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</si>
  <si>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</si>
  <si>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</si>
  <si>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</si>
  <si>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</si>
  <si>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</si>
  <si>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</si>
  <si>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</si>
  <si>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</si>
  <si>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</si>
  <si>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</si>
  <si>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</si>
  <si>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</si>
  <si>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</si>
  <si>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</si>
  <si>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</si>
  <si>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</si>
  <si>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</si>
  <si>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</si>
  <si>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</si>
  <si>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</si>
  <si>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</si>
  <si>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</si>
  <si>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</si>
  <si>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</si>
  <si>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</si>
  <si>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</si>
  <si>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</si>
  <si>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</si>
  <si>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</si>
  <si>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</si>
  <si>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</si>
  <si>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</si>
  <si>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</si>
  <si>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</si>
  <si>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</si>
  <si>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</si>
  <si>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</si>
  <si>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</si>
  <si>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</si>
  <si>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</si>
  <si>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</si>
  <si>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</si>
  <si>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</si>
  <si>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</si>
  <si>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</si>
  <si>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</si>
  <si>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</si>
  <si>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</si>
  <si>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</si>
  <si>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</si>
  <si>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</si>
  <si>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</si>
  <si>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</si>
  <si>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</si>
  <si>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</si>
  <si>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</si>
  <si>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</si>
  <si>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</si>
  <si>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</si>
  <si>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</si>
  <si>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</si>
  <si>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</si>
  <si>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</si>
  <si>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</si>
  <si>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</si>
  <si>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</si>
  <si>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</si>
  <si>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</si>
  <si>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</si>
  <si>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</si>
  <si>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</si>
  <si>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</si>
  <si>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</si>
  <si>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</si>
  <si>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</si>
  <si>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</si>
  <si>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</si>
  <si>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</si>
  <si>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</si>
  <si>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</si>
  <si>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</si>
  <si>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</si>
  <si>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</si>
  <si>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</si>
  <si>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</si>
  <si>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</si>
  <si>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</si>
  <si>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</si>
  <si>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</si>
  <si>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</si>
  <si>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</si>
  <si>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</si>
  <si>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</si>
  <si>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</si>
  <si>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</si>
  <si>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</si>
  <si>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</si>
  <si>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</si>
  <si>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</si>
  <si>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</si>
  <si>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</si>
  <si>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</si>
  <si>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</si>
  <si>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</si>
  <si>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</si>
  <si>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</si>
  <si>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</si>
  <si>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</si>
  <si>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</si>
  <si>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</si>
  <si>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</si>
  <si>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</si>
  <si>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</si>
  <si>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</si>
  <si>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</si>
  <si>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</si>
  <si>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</si>
  <si>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</si>
  <si>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</si>
  <si>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</si>
  <si>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</si>
  <si>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</si>
  <si>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</si>
  <si>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</si>
  <si>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</si>
  <si>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</si>
  <si>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</si>
  <si>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</si>
  <si>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</si>
  <si>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</si>
  <si>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</si>
  <si>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</si>
  <si>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</si>
  <si>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</si>
  <si>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</si>
  <si>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</si>
  <si>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</si>
  <si>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</si>
  <si>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</si>
  <si>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</si>
  <si>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</si>
  <si>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</si>
  <si>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</si>
  <si>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</si>
  <si>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</si>
  <si>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</si>
  <si>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</si>
  <si>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</si>
  <si>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</si>
  <si>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</si>
  <si>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</si>
  <si>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</si>
  <si>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</si>
  <si>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</si>
  <si>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</si>
  <si>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</si>
  <si>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</si>
  <si>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</si>
  <si>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</si>
  <si>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</si>
  <si>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</si>
  <si>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</si>
  <si>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</si>
  <si>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</si>
  <si>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</si>
  <si>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</si>
  <si>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</si>
  <si>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</si>
  <si>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</si>
  <si>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</si>
  <si>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</si>
  <si>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</si>
  <si>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</si>
  <si>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</si>
  <si>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</si>
  <si>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</si>
  <si>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</si>
  <si>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</si>
  <si>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</si>
  <si>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</si>
  <si>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</si>
  <si>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</si>
  <si>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</si>
  <si>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</si>
  <si>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</si>
  <si>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</si>
  <si>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</si>
  <si>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</si>
  <si>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</si>
  <si>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</si>
  <si>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</si>
  <si>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</si>
  <si>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</si>
  <si>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</si>
  <si>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</si>
  <si>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</si>
  <si>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</si>
  <si>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</si>
  <si>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</si>
  <si>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</si>
  <si>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</si>
  <si>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</si>
  <si>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</si>
  <si>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</si>
  <si>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</si>
  <si>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</si>
  <si>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</si>
  <si>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</si>
  <si>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</si>
  <si>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</si>
  <si>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</si>
  <si>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</si>
  <si>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</si>
  <si>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</si>
  <si>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</si>
  <si>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</si>
  <si>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</si>
  <si>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</si>
  <si>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</si>
  <si>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</si>
  <si>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</si>
  <si>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</si>
  <si>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</si>
  <si>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</si>
  <si>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</si>
  <si>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</si>
  <si>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</si>
  <si>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</si>
  <si>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</si>
  <si>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</si>
  <si>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</si>
  <si>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</si>
  <si>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</si>
  <si>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</si>
  <si>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</si>
  <si>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</si>
  <si>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</si>
  <si>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</si>
  <si>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</si>
  <si>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</si>
  <si>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</si>
  <si>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</si>
  <si>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</si>
  <si>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</si>
  <si>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</si>
  <si>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</si>
  <si>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</si>
  <si>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</si>
  <si>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</si>
  <si>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</si>
  <si>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</si>
  <si>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</si>
  <si>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</si>
  <si>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</si>
  <si>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</si>
  <si>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</si>
  <si>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</si>
  <si>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</si>
  <si>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</si>
  <si>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</si>
  <si>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</si>
  <si>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</si>
  <si>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</si>
  <si>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</si>
  <si>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</si>
  <si>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</si>
  <si>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</si>
  <si>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</si>
  <si>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</si>
  <si>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</si>
  <si>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</si>
  <si>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</si>
  <si>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</si>
  <si>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</si>
  <si>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</si>
  <si>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</si>
  <si>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</si>
  <si>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</si>
  <si>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</si>
  <si>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</si>
  <si>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</si>
  <si>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</si>
  <si>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</si>
  <si>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</si>
  <si>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</si>
  <si>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</si>
  <si>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</si>
  <si>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</si>
  <si>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</si>
  <si>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</si>
  <si>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</si>
  <si>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</si>
  <si>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</si>
  <si>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</si>
  <si>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</si>
  <si>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</si>
  <si>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</si>
  <si>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</si>
  <si>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</si>
  <si>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</si>
  <si>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</si>
  <si>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</si>
  <si>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</si>
  <si>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</si>
  <si>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</si>
  <si>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</si>
  <si>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</si>
  <si>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</si>
  <si>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</si>
  <si>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</si>
  <si>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</si>
  <si>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</si>
  <si>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</si>
  <si>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</si>
  <si>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</si>
  <si>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</si>
  <si>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</si>
  <si>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</si>
  <si>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</si>
  <si>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</si>
  <si>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</si>
  <si>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</si>
  <si>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</si>
  <si>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</si>
  <si>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</si>
  <si>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</si>
  <si>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</si>
  <si>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</si>
  <si>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</si>
  <si>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</si>
  <si>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</si>
  <si>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</si>
  <si>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</si>
  <si>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</si>
  <si>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</si>
  <si>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</si>
  <si>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</si>
  <si>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</si>
  <si>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</si>
  <si>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</si>
  <si>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</si>
  <si>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</si>
  <si>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</si>
  <si>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</si>
  <si>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</si>
  <si>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</si>
  <si>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</si>
  <si>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</si>
  <si>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</si>
  <si>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</si>
  <si>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</si>
  <si>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</si>
  <si>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</si>
  <si>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</si>
  <si>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</si>
  <si>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</si>
  <si>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</si>
  <si>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</si>
  <si>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</si>
  <si>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</si>
  <si>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</si>
  <si>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</si>
  <si>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</si>
  <si>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</si>
  <si>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</si>
  <si>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</si>
  <si>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</si>
  <si>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</si>
  <si>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</si>
  <si>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</si>
  <si>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</si>
  <si>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</si>
  <si>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</si>
  <si>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</si>
  <si>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</si>
  <si>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</si>
  <si>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</si>
  <si>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</si>
  <si>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</si>
  <si>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</si>
  <si>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</si>
  <si>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</si>
  <si>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</si>
  <si>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</si>
  <si>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</si>
  <si>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</si>
  <si>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</si>
  <si>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</si>
  <si>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</si>
  <si>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</si>
  <si>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</si>
  <si>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</si>
  <si>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</si>
  <si>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</si>
  <si>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</si>
  <si>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</si>
  <si>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</si>
  <si>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</si>
  <si>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</si>
  <si>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</si>
  <si>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</si>
  <si>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</si>
  <si>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</si>
  <si>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</si>
  <si>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</si>
  <si>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</si>
  <si>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</si>
  <si>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</si>
  <si>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</si>
  <si>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</si>
  <si>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</si>
  <si>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</si>
  <si>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</si>
  <si>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</si>
  <si>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</si>
  <si>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</si>
  <si>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</si>
  <si>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</si>
  <si>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</si>
  <si>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</si>
  <si>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</si>
  <si>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</si>
  <si>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</si>
  <si>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</si>
  <si>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</si>
  <si>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</si>
  <si>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</si>
  <si>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</si>
  <si>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</si>
  <si>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</si>
  <si>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</si>
  <si>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</si>
  <si>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</si>
  <si>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</si>
  <si>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</si>
  <si>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</si>
  <si>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</si>
  <si>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</si>
  <si>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</si>
  <si>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</si>
  <si>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</si>
  <si>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</si>
  <si>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</si>
  <si>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</si>
  <si>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</si>
  <si>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</si>
  <si>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</si>
  <si>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</si>
  <si>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</si>
  <si>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</si>
  <si>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</si>
  <si>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</si>
  <si>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</si>
  <si>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</si>
  <si>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</si>
  <si>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</si>
  <si>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</si>
  <si>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</si>
  <si>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</si>
  <si>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</si>
  <si>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</si>
  <si>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</si>
  <si>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</si>
  <si>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</si>
  <si>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</si>
  <si>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</si>
  <si>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</si>
  <si>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</si>
  <si>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</si>
  <si>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</si>
  <si>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</si>
  <si>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</si>
  <si>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</si>
  <si>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</si>
  <si>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</si>
  <si>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</si>
  <si>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</si>
  <si>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</si>
  <si>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</si>
  <si>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</si>
  <si>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</si>
  <si>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</si>
  <si>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</si>
  <si>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</si>
  <si>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</si>
  <si>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</si>
  <si>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</si>
  <si>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</si>
  <si>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</si>
  <si>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</si>
  <si>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</si>
  <si>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</si>
  <si>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</si>
  <si>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</si>
  <si>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</si>
  <si>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</si>
  <si>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</si>
  <si>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</si>
  <si>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</si>
  <si>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</si>
  <si>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</si>
  <si>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</si>
  <si>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</si>
  <si>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</si>
  <si>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</si>
  <si>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</si>
  <si>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</si>
  <si>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</si>
  <si>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</si>
  <si>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</si>
  <si>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</si>
  <si>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</si>
  <si>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</si>
  <si>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</si>
  <si>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</si>
  <si>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</si>
  <si>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</si>
  <si>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</si>
  <si>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</si>
  <si>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</si>
  <si>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</si>
  <si>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</si>
  <si>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</si>
  <si>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</si>
  <si>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</si>
  <si>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</si>
  <si>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</si>
  <si>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</si>
  <si>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</si>
  <si>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</si>
  <si>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</si>
  <si>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</si>
  <si>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</si>
  <si>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</si>
  <si>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</si>
  <si>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</si>
  <si>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</si>
  <si>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</si>
  <si>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</si>
  <si>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</si>
  <si>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</si>
  <si>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</si>
  <si>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</si>
  <si>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</si>
  <si>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</si>
  <si>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</si>
  <si>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</si>
  <si>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</si>
  <si>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</si>
  <si>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</si>
  <si>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</si>
  <si>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</si>
  <si>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</si>
  <si>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</si>
  <si>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</si>
  <si>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</si>
  <si>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</si>
  <si>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</si>
  <si>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</si>
  <si>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</si>
  <si>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</si>
  <si>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</si>
  <si>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</si>
  <si>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</si>
  <si>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</si>
  <si>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</si>
  <si>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</si>
  <si>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</si>
  <si>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</si>
  <si>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</si>
  <si>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</si>
  <si>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</si>
  <si>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</si>
  <si>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</si>
  <si>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</si>
  <si>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</si>
  <si>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</si>
  <si>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</si>
  <si>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</si>
  <si>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</si>
  <si>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</si>
  <si>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</si>
  <si>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</si>
  <si>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</si>
  <si>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</si>
  <si>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</si>
  <si>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</si>
  <si>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</si>
  <si>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</si>
  <si>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</si>
  <si>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</si>
  <si>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</si>
  <si>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</si>
  <si>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</si>
  <si>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</si>
  <si>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</si>
  <si>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</si>
  <si>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</si>
  <si>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</si>
  <si>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</si>
  <si>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</si>
  <si>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</si>
  <si>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</si>
  <si>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</si>
  <si>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</si>
  <si>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</si>
  <si>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</si>
  <si>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</si>
  <si>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</si>
  <si>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</si>
  <si>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</si>
  <si>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</si>
  <si>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</si>
  <si>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</si>
  <si>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</si>
  <si>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</si>
  <si>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</si>
  <si>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</si>
  <si>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</si>
  <si>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</si>
  <si>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</si>
  <si>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</si>
  <si>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</si>
  <si>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</si>
  <si>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</si>
  <si>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</si>
  <si>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</si>
  <si>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</si>
  <si>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</si>
  <si>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</si>
  <si>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</si>
  <si>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</si>
  <si>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</si>
  <si>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</si>
  <si>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</si>
  <si>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</si>
  <si>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</si>
  <si>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</si>
  <si>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</si>
  <si>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</si>
  <si>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</si>
  <si>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</si>
  <si>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</si>
  <si>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</si>
  <si>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</si>
  <si>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</si>
  <si>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</si>
  <si>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</si>
  <si>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</si>
  <si>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</si>
  <si>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</si>
  <si>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</si>
  <si>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</si>
  <si>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</si>
  <si>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</si>
  <si>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</si>
  <si>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</si>
  <si>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</si>
  <si>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</si>
  <si>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</si>
  <si>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9.</t>
  </si>
  <si>
    <t>4. Mitu aafrika ja aasia võistkonda pääseb alagrupiturniirilt edasi?</t>
  </si>
  <si>
    <t>Mbappe</t>
  </si>
  <si>
    <t>Horvaatia</t>
  </si>
  <si>
    <t>üks</t>
  </si>
  <si>
    <t>Argentiina</t>
  </si>
  <si>
    <t>Costa Rica ja ss Cameroon</t>
  </si>
  <si>
    <t>Austraalia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</si>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</sst>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zoomScale="120" zoomScaleNormal="120" workbookViewId="0">
      <selection activeCell="Q20" sqref="Q20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2</v>
      </c>
      <c r="AG8" s="47">
        <f>SUMIF($E$7:$E$54,$AB8,$G$7:$G$54) + SUMIF($H$7:$H$54,$AB8,$F$7:$F$54)</f>
        <v>1</v>
      </c>
      <c r="AH8" s="47">
        <f>(AF8-AG8)*100+AK8*10000+AF8</f>
        <v>60102</v>
      </c>
      <c r="AI8" s="47">
        <f>AF8-AG8</f>
        <v>1</v>
      </c>
      <c r="AJ8" s="47">
        <f>(AI8-AI13)/AI12</f>
        <v>0.5714285714285714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662.14364922285711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3 - 0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3</v>
      </c>
      <c r="AH9" s="47">
        <f>(AF9-AG9)*100+AK9*10000+AF9</f>
        <v>-300</v>
      </c>
      <c r="AI9" s="47">
        <f>AF9-AG9</f>
        <v>-3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2 - 1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1</v>
      </c>
      <c r="AG10" s="47">
        <f>SUMIF($E$7:$E$54,$AB10,$G$7:$G$54) + SUMIF($H$7:$H$54,$AB10,$F$7:$F$54)</f>
        <v>2</v>
      </c>
      <c r="AH10" s="47">
        <f>(AF10-AG10)*100+AK10*10000+AF10</f>
        <v>29901</v>
      </c>
      <c r="AI10" s="47">
        <f>AF10-AG10</f>
        <v>-1</v>
      </c>
      <c r="AJ10" s="47">
        <f>(AI10-AI13)/AI12</f>
        <v>0.2857142857142857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331.07215507142854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1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1 - 2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3</v>
      </c>
      <c r="AG11" s="47">
        <f>SUMIF($E$7:$E$54,$AB11,$G$7:$G$54) + SUMIF($H$7:$H$54,$AB11,$F$7:$F$54)</f>
        <v>0</v>
      </c>
      <c r="AH11" s="47">
        <f>(AF11-AG11)*100+AK11*10000+AF11</f>
        <v>90303</v>
      </c>
      <c r="AI11" s="47">
        <f>AF11-AG11</f>
        <v>3</v>
      </c>
      <c r="AJ11" s="47">
        <f>(AI11-AI13)/AI12</f>
        <v>0.8571428571428571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993.21511504428565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0 - 3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4</v>
      </c>
      <c r="AG12" s="47">
        <f t="shared" si="10"/>
        <v>4</v>
      </c>
      <c r="AH12" s="47">
        <f>MAX(AH8:AH11)-AH13+1</f>
        <v>90604</v>
      </c>
      <c r="AI12" s="47">
        <f>MAX(AI8:AI11)-AI13+1</f>
        <v>7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0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-300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3</v>
      </c>
      <c r="AG14" s="47">
        <f>SUMIF($E$7:$E$54,$AB14,$G$7:$G$54) + SUMIF($H$7:$H$54,$AB14,$F$7:$F$54)</f>
        <v>0</v>
      </c>
      <c r="AH14" s="47">
        <f>(AF14-AG14)*100+AK14*10000+AF14</f>
        <v>90303</v>
      </c>
      <c r="AI14" s="47">
        <f>AF14-AG14</f>
        <v>3</v>
      </c>
      <c r="AJ14" s="47">
        <f>(AI14-AI19)/AI18</f>
        <v>0.8571428571428571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993.21516671428571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3 - 0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3</v>
      </c>
      <c r="AH15" s="47">
        <f>(AF15-AG15)*100+AK15*10000+AF15</f>
        <v>-300</v>
      </c>
      <c r="AI15" s="47">
        <f>AF15-AG15</f>
        <v>-3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2 - 1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1</v>
      </c>
      <c r="AH16" s="47">
        <f>(AF16-AG16)*100+AK16*10000+AF16</f>
        <v>60102</v>
      </c>
      <c r="AI16" s="47">
        <f>AF16-AG16</f>
        <v>1</v>
      </c>
      <c r="AJ16" s="47">
        <f>(AI16-AI19)/AI18</f>
        <v>0.5714285714285714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662.1436740028571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0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1 - 2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0</v>
      </c>
      <c r="AE17" s="47">
        <f>COUNTIF($S$7:$T$54,"=" &amp; AB17 &amp; "_lose")</f>
        <v>2</v>
      </c>
      <c r="AF17" s="47">
        <f>SUMIF($E$7:$E$54,$AB17,$F$7:$F$54) + SUMIF($H$7:$H$54,$AB17,$G$7:$G$54)</f>
        <v>1</v>
      </c>
      <c r="AG17" s="47">
        <f>SUMIF($E$7:$E$54,$AB17,$G$7:$G$54) + SUMIF($H$7:$H$54,$AB17,$F$7:$F$54)</f>
        <v>2</v>
      </c>
      <c r="AH17" s="47">
        <f>(AF17-AG17)*100+AK17*10000+AF17</f>
        <v>29901</v>
      </c>
      <c r="AI17" s="47">
        <f>AF17-AG17</f>
        <v>-1</v>
      </c>
      <c r="AJ17" s="47">
        <f>(AI17-AI19)/AI18</f>
        <v>0.2857142857142857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331.07221963642854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0 - 3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4</v>
      </c>
      <c r="AG18" s="47">
        <f t="shared" si="11"/>
        <v>4</v>
      </c>
      <c r="AH18" s="47">
        <f>MAX(AH14:AH17)-AH19+1</f>
        <v>90604</v>
      </c>
      <c r="AI18" s="47">
        <f>MAX(AI14:AI17)-AI19+1</f>
        <v>7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1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-300</v>
      </c>
      <c r="AI19" s="47">
        <f>MIN(AI14:AI17)</f>
        <v>-3</v>
      </c>
      <c r="AY19" s="125"/>
      <c r="AZ19" s="28" t="str">
        <f>AO39</f>
        <v>Canada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3</v>
      </c>
      <c r="AG20" s="47">
        <f>SUMIF($E$7:$E$54,$AB20,$G$7:$G$54) + SUMIF($H$7:$H$54,$AB20,$F$7:$F$54)</f>
        <v>0</v>
      </c>
      <c r="AH20" s="47">
        <f>(AF20-AG20)*100+AK20*10000+AF20</f>
        <v>90303</v>
      </c>
      <c r="AI20" s="47">
        <f>AF20-AG20</f>
        <v>3</v>
      </c>
      <c r="AJ20" s="47">
        <f>(AI20-AI25)/AI24</f>
        <v>0.8571428571428571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993.21516821428565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3 - 0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3</v>
      </c>
      <c r="AH21" s="47">
        <f>(AF21-AG21)*100+AK21*10000+AF21</f>
        <v>-300</v>
      </c>
      <c r="AI21" s="47">
        <f>AF21-AG21</f>
        <v>-3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1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2 - 1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2</v>
      </c>
      <c r="AG22" s="47">
        <f>SUMIF($E$7:$E$54,$AB22,$G$7:$G$54) + SUMIF($H$7:$H$54,$AB22,$F$7:$F$54)</f>
        <v>1</v>
      </c>
      <c r="AH22" s="47">
        <f>(AF22-AG22)*100+AK22*10000+AF22</f>
        <v>60102</v>
      </c>
      <c r="AI22" s="47">
        <f>AF22-AG22</f>
        <v>1</v>
      </c>
      <c r="AJ22" s="47">
        <f>(AI22-AI25)/AI24</f>
        <v>0.5714285714285714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662.14368655285716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1 - 2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1</v>
      </c>
      <c r="AG23" s="47">
        <f>SUMIF($E$7:$E$54,$AB23,$G$7:$G$54) + SUMIF($H$7:$H$54,$AB23,$F$7:$F$54)</f>
        <v>2</v>
      </c>
      <c r="AH23" s="47">
        <f>(AF23-AG23)*100+AK23*10000+AF23</f>
        <v>29901</v>
      </c>
      <c r="AI23" s="47">
        <f>AF23-AG23</f>
        <v>-1</v>
      </c>
      <c r="AJ23" s="47">
        <f>(AI23-AI25)/AI24</f>
        <v>0.2857142857142857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331.07220057142854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1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0 - 3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4</v>
      </c>
      <c r="AG24" s="47">
        <f t="shared" si="12"/>
        <v>4</v>
      </c>
      <c r="AH24" s="47">
        <f>MAX(AH20:AH23)-AH25+1</f>
        <v>90604</v>
      </c>
      <c r="AI24" s="47">
        <f>MAX(AI20:AI23)-AI25+1</f>
        <v>7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0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-300</v>
      </c>
      <c r="AI25" s="47">
        <f>MIN(AI20:AI23)</f>
        <v>-3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3</v>
      </c>
      <c r="AG26" s="47">
        <f>SUMIF($E$7:$E$54,$AB26,$G$7:$G$54) + SUMIF($H$7:$H$54,$AB26,$F$7:$F$54)</f>
        <v>0</v>
      </c>
      <c r="AH26" s="47">
        <f>(AF26-AG26)*100+AK26*10000+AF26</f>
        <v>90303</v>
      </c>
      <c r="AI26" s="47">
        <f>AF26-AG26</f>
        <v>3</v>
      </c>
      <c r="AJ26" s="47">
        <f>(AI26-AI31)/AI30</f>
        <v>0.8571428571428571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993.21518071428568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3 - 0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2</v>
      </c>
      <c r="AH27" s="47">
        <f>(AF27-AG27)*100+AK27*10000+AF27</f>
        <v>29901</v>
      </c>
      <c r="AI27" s="47">
        <f>AF27-AG27</f>
        <v>-1</v>
      </c>
      <c r="AJ27" s="47">
        <f>(AI27-AI31)/AI30</f>
        <v>0.2857142857142857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331.07217043642856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2 - 1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2</v>
      </c>
      <c r="AG28" s="47">
        <f>SUMIF($E$7:$E$54,$AB28,$G$7:$G$54) + SUMIF($H$7:$H$54,$AB28,$F$7:$F$54)</f>
        <v>1</v>
      </c>
      <c r="AH28" s="47">
        <f>(AF28-AG28)*100+AK28*10000+AF28</f>
        <v>60102</v>
      </c>
      <c r="AI28" s="47">
        <f>AF28-AG28</f>
        <v>1</v>
      </c>
      <c r="AJ28" s="47">
        <f>(AI28-AI31)/AI30</f>
        <v>0.5714285714285714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662.14368394285714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0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1 - 2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3</v>
      </c>
      <c r="AH29" s="47">
        <f>(AF29-AG29)*100+AK29*10000+AF29</f>
        <v>-300</v>
      </c>
      <c r="AI29" s="47">
        <f>AF29-AG29</f>
        <v>-3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0 - 3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4</v>
      </c>
      <c r="AG30" s="47">
        <f t="shared" si="13"/>
        <v>4</v>
      </c>
      <c r="AH30" s="47">
        <f>MAX(AH26:AH29)-AH31+1</f>
        <v>90604</v>
      </c>
      <c r="AI30" s="47">
        <f>MAX(AI26:AI29)-AI31+1</f>
        <v>7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-300</v>
      </c>
      <c r="AI31" s="47">
        <f>MIN(AI26:AI29)</f>
        <v>-3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2</v>
      </c>
      <c r="AG32" s="47">
        <f>SUMIF($E$7:$E$54,$AB32,$G$7:$G$54) + SUMIF($H$7:$H$54,$AB32,$F$7:$F$54)</f>
        <v>1</v>
      </c>
      <c r="AH32" s="47">
        <f>(AF32-AG32)*100+AK32*10000+AF32</f>
        <v>60102</v>
      </c>
      <c r="AI32" s="47">
        <f>AF32-AG32</f>
        <v>1</v>
      </c>
      <c r="AJ32" s="47">
        <f>(AI32-AI37)/AI36</f>
        <v>0.5714285714285714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662.14371164285706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0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3 - 0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Croatia_lose</v>
      </c>
      <c r="T33" s="88" t="str">
        <f t="shared" si="4"/>
        <v>Canada_win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-1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3</v>
      </c>
      <c r="AH33" s="47">
        <f>(AF33-AG33)*100+AK33*10000+AF33</f>
        <v>-300</v>
      </c>
      <c r="AI33" s="47">
        <f>AF33-AG33</f>
        <v>-3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Spain</v>
      </c>
      <c r="BO33" s="85">
        <v>0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1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2 - 1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3</v>
      </c>
      <c r="AG34" s="47">
        <f>SUMIF($E$7:$E$54,$AB34,$G$7:$G$54) + SUMIF($H$7:$H$54,$AB34,$F$7:$F$54)</f>
        <v>0</v>
      </c>
      <c r="AH34" s="47">
        <f>(AF34-AG34)*100+AK34*10000+AF34</f>
        <v>90303</v>
      </c>
      <c r="AI34" s="47">
        <f>AF34-AG34</f>
        <v>3</v>
      </c>
      <c r="AJ34" s="47">
        <f>(AI34-AI37)/AI36</f>
        <v>0.8571428571428571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993.21511097928567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0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1 - 2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2</v>
      </c>
      <c r="AH35" s="47">
        <f>(AF35-AG35)*100+AK35*10000+AF35</f>
        <v>29901</v>
      </c>
      <c r="AI35" s="47">
        <f>AF35-AG35</f>
        <v>-1</v>
      </c>
      <c r="AJ35" s="47">
        <f>(AI35-AI37)/AI36</f>
        <v>0.2857142857142857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331.07220529142853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1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0 - 3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4</v>
      </c>
      <c r="AG36" s="47">
        <f t="shared" si="14"/>
        <v>4</v>
      </c>
      <c r="AH36" s="47">
        <f>MAX(AH32:AH35)-AH37+1</f>
        <v>90604</v>
      </c>
      <c r="AI36" s="47">
        <f>MAX(AI32:AI35)-AI37+1</f>
        <v>7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Spain</v>
      </c>
      <c r="BV36" s="85">
        <v>0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1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-300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Serbia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3</v>
      </c>
      <c r="AG38" s="47">
        <f>SUMIF($E$7:$E$54,$AB38,$G$7:$G$54) + SUMIF($H$7:$H$54,$AB38,$F$7:$F$54)</f>
        <v>0</v>
      </c>
      <c r="AH38" s="47">
        <f>(AF38-AG38)*100+AK38*10000+AF38</f>
        <v>90303</v>
      </c>
      <c r="AI38" s="47">
        <f>AF38-AG38</f>
        <v>3</v>
      </c>
      <c r="AJ38" s="47">
        <f>(AI38-AI43)/AI42</f>
        <v>0.8571428571428571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993.21519921428569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0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3 - 0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2</v>
      </c>
      <c r="AD39" s="47">
        <f>COUNTIF($S$7:$T$54,"=" &amp; AB39 &amp; "_draw")</f>
        <v>0</v>
      </c>
      <c r="AE39" s="47">
        <f>COUNTIF($S$7:$T$54,"=" &amp; AB39 &amp; "_lose")</f>
        <v>1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1</v>
      </c>
      <c r="AH39" s="47">
        <f>(AF39-AG39)*100+AK39*10000+AF39</f>
        <v>60102</v>
      </c>
      <c r="AI39" s="47">
        <f>AF39-AG39</f>
        <v>1</v>
      </c>
      <c r="AJ39" s="47">
        <f>(AI39-AI43)/AI42</f>
        <v>0.5714285714285714</v>
      </c>
      <c r="AK39" s="47">
        <f>AC39*3+AD39</f>
        <v>6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662.14359664285712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1</v>
      </c>
      <c r="G40" s="22">
        <v>0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2 - 1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3</v>
      </c>
      <c r="AH40" s="47">
        <f>(AF40-AG40)*100+AK40*10000+AF40</f>
        <v>-300</v>
      </c>
      <c r="AI40" s="47">
        <f>AF40-AG40</f>
        <v>-3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1 - 2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0</v>
      </c>
      <c r="AE41" s="47">
        <f>COUNTIF($S$7:$T$54,"=" &amp; AB41 &amp; "_lose")</f>
        <v>2</v>
      </c>
      <c r="AF41" s="47">
        <f>SUMIF($E$7:$E$54,$AB41,$F$7:$F$54) + SUMIF($H$7:$H$54,$AB41,$G$7:$G$54)</f>
        <v>1</v>
      </c>
      <c r="AG41" s="47">
        <f>SUMIF($E$7:$E$54,$AB41,$G$7:$G$54) + SUMIF($H$7:$H$54,$AB41,$F$7:$F$54)</f>
        <v>2</v>
      </c>
      <c r="AH41" s="47">
        <f>(AF41-AG41)*100+AK41*10000+AF41</f>
        <v>29901</v>
      </c>
      <c r="AI41" s="47">
        <f>AF41-AG41</f>
        <v>-1</v>
      </c>
      <c r="AJ41" s="47">
        <f>(AI41-AI43)/AI42</f>
        <v>0.2857142857142857</v>
      </c>
      <c r="AK41" s="47">
        <f>AC41*3+AD41</f>
        <v>3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331.07223912642854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0 - 3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4</v>
      </c>
      <c r="AG42" s="47">
        <f t="shared" si="15"/>
        <v>4</v>
      </c>
      <c r="AH42" s="47">
        <f>MAX(AH38:AH41)-AH43+1</f>
        <v>90604</v>
      </c>
      <c r="AI42" s="47">
        <f>MAX(AI38:AI41)-AI43+1</f>
        <v>7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-300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1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3</v>
      </c>
      <c r="AG44" s="47">
        <f>SUMIF($E$7:$E$54,$AB44,$G$7:$G$54) + SUMIF($H$7:$H$54,$AB44,$F$7:$F$54)</f>
        <v>0</v>
      </c>
      <c r="AH44" s="47">
        <f>(AF44-AG44)*100+AK44*10000+AF44</f>
        <v>90303</v>
      </c>
      <c r="AI44" s="47">
        <f>AF44-AG44</f>
        <v>3</v>
      </c>
      <c r="AJ44" s="47">
        <f>(AI44-AI49)/AI48</f>
        <v>0.8571428571428571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993.21520205928562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3 - 0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1</v>
      </c>
      <c r="AH45" s="47">
        <f>(AF45-AG45)*100+AK45*10000+AF45</f>
        <v>60102</v>
      </c>
      <c r="AI45" s="47">
        <f>AF45-AG45</f>
        <v>1</v>
      </c>
      <c r="AJ45" s="47">
        <f>(AI45-AI49)/AI48</f>
        <v>0.5714285714285714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662.14363090785707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2 - 1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2</v>
      </c>
      <c r="AH46" s="47">
        <f>(AF46-AG46)*100+AK46*10000+AF46</f>
        <v>29901</v>
      </c>
      <c r="AI46" s="47">
        <f>AF46-AG46</f>
        <v>-1</v>
      </c>
      <c r="AJ46" s="47">
        <f>(AI46-AI49)/AI48</f>
        <v>0.2857142857142857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331.07224623142855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0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1 - 2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3</v>
      </c>
      <c r="AH47" s="47">
        <f>(AF47-AG47)*100+AK47*10000+AF47</f>
        <v>-300</v>
      </c>
      <c r="AI47" s="47">
        <f>AF47-AG47</f>
        <v>-3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0 - 3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4</v>
      </c>
      <c r="AG48" s="47">
        <f t="shared" si="16"/>
        <v>4</v>
      </c>
      <c r="AH48" s="47">
        <f>MAX(AH44:AH47)-AH49+1</f>
        <v>90604</v>
      </c>
      <c r="AI48" s="47">
        <f>MAX(AI44:AI47)-AI49+1</f>
        <v>7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-300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3</v>
      </c>
      <c r="AG50" s="47">
        <f>SUMIF($E$7:$E$54,$AB50,$G$7:$G$54) + SUMIF($H$7:$H$54,$AB50,$F$7:$F$54)</f>
        <v>0</v>
      </c>
      <c r="AH50" s="47">
        <f>(AF50-AG50)*100+AK50*10000+AF50</f>
        <v>90303</v>
      </c>
      <c r="AI50" s="47">
        <f>AF50-AG50</f>
        <v>3</v>
      </c>
      <c r="AJ50" s="47">
        <f>(AI50-AI55)/AI54</f>
        <v>0.8571428571428571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993.21512310428568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3 - 0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3</v>
      </c>
      <c r="AH51" s="47">
        <f>(AF51-AG51)*100+AK51*10000+AF51</f>
        <v>-300</v>
      </c>
      <c r="AI51" s="47">
        <f>AF51-AG51</f>
        <v>-3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2 - 1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1</v>
      </c>
      <c r="AH52" s="47">
        <f>(AF52-AG52)*100+AK52*10000+AF52</f>
        <v>60102</v>
      </c>
      <c r="AI52" s="47">
        <f>AF52-AG52</f>
        <v>1</v>
      </c>
      <c r="AJ52" s="47">
        <f>(AI52-AI55)/AI54</f>
        <v>0.5714285714285714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662.14367500785715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1 - 2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2</v>
      </c>
      <c r="AH53" s="47">
        <f>(AF53-AG53)*100+AK53*10000+AF53</f>
        <v>29901</v>
      </c>
      <c r="AI53" s="47">
        <f>AF53-AG53</f>
        <v>-1</v>
      </c>
      <c r="AJ53" s="47">
        <f>(AI53-AI55)/AI54</f>
        <v>0.2857142857142857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331.07218834142856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1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0 - 3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4</v>
      </c>
      <c r="AG54" s="47">
        <f t="shared" si="17"/>
        <v>4</v>
      </c>
      <c r="AH54" s="47">
        <f>MAX(AH50:AH53)-AH55+1</f>
        <v>90604</v>
      </c>
      <c r="AI54" s="47">
        <f>MAX(AI50:AI53)-AI55+1</f>
        <v>7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-300</v>
      </c>
      <c r="AI55" s="47">
        <f>MIN(AI50:AI53)</f>
        <v>-3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Serbia</v>
      </c>
      <c r="T65" s="88" t="str">
        <f>IF(OR(S65="",S65="draw"),INDEX(T,93,lang),S65)</f>
        <v>Serbia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Spain</v>
      </c>
      <c r="Z77" s="88" t="str">
        <f>IF(OR(U77="",U77="draw"),INDEX(T,101,lang),U77)</f>
        <v>Spain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2531</v>
      </c>
    </row>
    <row r="3" spans="1:2" x14ac:dyDescent="0.25">
      <c r="A3" s="100" t="s">
        <v>2519</v>
      </c>
      <c r="B3" s="103" t="s">
        <v>2532</v>
      </c>
    </row>
    <row r="4" spans="1:2" x14ac:dyDescent="0.25">
      <c r="A4" s="103" t="s">
        <v>2520</v>
      </c>
      <c r="B4" s="100" t="s">
        <v>2424</v>
      </c>
    </row>
    <row r="5" spans="1:2" x14ac:dyDescent="0.25">
      <c r="A5" s="100" t="s">
        <v>2530</v>
      </c>
      <c r="B5" s="103" t="s">
        <v>2533</v>
      </c>
    </row>
    <row r="6" spans="1:2" x14ac:dyDescent="0.25">
      <c r="A6" s="103" t="s">
        <v>2521</v>
      </c>
      <c r="B6" s="100" t="s">
        <v>2531</v>
      </c>
    </row>
    <row r="7" spans="1:2" x14ac:dyDescent="0.25">
      <c r="A7" s="100" t="s">
        <v>2522</v>
      </c>
      <c r="B7" s="103" t="s">
        <v>2534</v>
      </c>
    </row>
    <row r="8" spans="1:2" x14ac:dyDescent="0.25">
      <c r="A8" s="103" t="s">
        <v>2523</v>
      </c>
      <c r="B8" s="100" t="s">
        <v>2535</v>
      </c>
    </row>
    <row r="9" spans="1:2" x14ac:dyDescent="0.25">
      <c r="A9" s="100" t="s">
        <v>2524</v>
      </c>
      <c r="B9" s="103" t="s">
        <v>2536</v>
      </c>
    </row>
    <row r="10" spans="1:2" x14ac:dyDescent="0.25">
      <c r="A10" s="103" t="s">
        <v>2525</v>
      </c>
      <c r="B10" s="100" t="s">
        <v>2529</v>
      </c>
    </row>
    <row r="11" spans="1:2" x14ac:dyDescent="0.25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Global Soccerstore</cp:lastModifiedBy>
  <cp:lastPrinted>2018-01-03T15:36:04Z</cp:lastPrinted>
  <dcterms:created xsi:type="dcterms:W3CDTF">2017-12-27T19:32:51Z</dcterms:created>
  <dcterms:modified xsi:type="dcterms:W3CDTF">2022-11-17T19:49:09Z</dcterms:modified>
</cp:coreProperties>
</file>