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dlist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4" i="1" l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B4" i="1"/>
  <c r="A4" i="1"/>
  <c r="U3" i="1"/>
  <c r="T3" i="1"/>
  <c r="S3" i="1"/>
  <c r="R3" i="1"/>
  <c r="Q3" i="1"/>
  <c r="P3" i="1"/>
  <c r="O3" i="1"/>
  <c r="N3" i="1"/>
  <c r="M3" i="1"/>
  <c r="L3" i="1"/>
  <c r="K3" i="1"/>
  <c r="J3" i="1"/>
  <c r="I3" i="1"/>
  <c r="H3" i="1"/>
  <c r="G3" i="1"/>
  <c r="F3" i="1"/>
  <c r="E3" i="1"/>
  <c r="D3" i="1"/>
  <c r="C3" i="1"/>
  <c r="B3" i="1"/>
  <c r="A3" i="1"/>
  <c r="U35" i="1"/>
  <c r="T35" i="1"/>
  <c r="S35" i="1"/>
  <c r="R35" i="1"/>
  <c r="Q35" i="1"/>
  <c r="P35" i="1"/>
  <c r="O35" i="1"/>
  <c r="U34" i="1"/>
  <c r="T34" i="1"/>
  <c r="S34" i="1"/>
  <c r="R34" i="1"/>
  <c r="Q34" i="1"/>
  <c r="P34" i="1"/>
  <c r="O34" i="1"/>
  <c r="U33" i="1"/>
  <c r="T33" i="1"/>
  <c r="S33" i="1"/>
  <c r="R33" i="1"/>
  <c r="Q33" i="1"/>
  <c r="P33" i="1"/>
  <c r="O33" i="1"/>
  <c r="U32" i="1"/>
  <c r="T32" i="1"/>
  <c r="S32" i="1"/>
  <c r="R32" i="1"/>
  <c r="Q32" i="1"/>
  <c r="P32" i="1"/>
  <c r="O32" i="1"/>
  <c r="U31" i="1"/>
  <c r="T31" i="1"/>
  <c r="S31" i="1"/>
  <c r="R31" i="1"/>
  <c r="Q31" i="1"/>
  <c r="P31" i="1"/>
  <c r="O31" i="1"/>
  <c r="U30" i="1"/>
  <c r="T30" i="1"/>
  <c r="S30" i="1"/>
  <c r="R30" i="1"/>
  <c r="Q30" i="1"/>
  <c r="P30" i="1"/>
  <c r="O30" i="1"/>
  <c r="U29" i="1"/>
  <c r="T29" i="1"/>
  <c r="S29" i="1"/>
  <c r="R29" i="1"/>
  <c r="Q29" i="1"/>
  <c r="P29" i="1"/>
  <c r="O29" i="1"/>
  <c r="U28" i="1"/>
  <c r="T28" i="1"/>
  <c r="S28" i="1"/>
  <c r="R28" i="1"/>
  <c r="Q28" i="1"/>
  <c r="P28" i="1"/>
  <c r="O28" i="1"/>
  <c r="U27" i="1"/>
  <c r="T27" i="1"/>
  <c r="S27" i="1"/>
  <c r="R27" i="1"/>
  <c r="Q27" i="1"/>
  <c r="P27" i="1"/>
  <c r="O27" i="1"/>
  <c r="U26" i="1"/>
  <c r="T26" i="1"/>
  <c r="S26" i="1"/>
  <c r="R26" i="1"/>
  <c r="Q26" i="1"/>
  <c r="P26" i="1"/>
  <c r="O26" i="1"/>
  <c r="U25" i="1"/>
  <c r="T25" i="1"/>
  <c r="S25" i="1"/>
  <c r="R25" i="1"/>
  <c r="Q25" i="1"/>
  <c r="P25" i="1"/>
  <c r="O25" i="1"/>
  <c r="U24" i="1"/>
  <c r="T24" i="1"/>
  <c r="S24" i="1"/>
  <c r="R24" i="1"/>
  <c r="Q24" i="1"/>
  <c r="P24" i="1"/>
  <c r="O24" i="1"/>
  <c r="U23" i="1"/>
  <c r="T23" i="1"/>
  <c r="S23" i="1"/>
  <c r="R23" i="1"/>
  <c r="Q23" i="1"/>
  <c r="P23" i="1"/>
  <c r="O23" i="1"/>
  <c r="U22" i="1"/>
  <c r="T22" i="1"/>
  <c r="S22" i="1"/>
  <c r="R22" i="1"/>
  <c r="Q22" i="1"/>
  <c r="P22" i="1"/>
  <c r="O22" i="1"/>
  <c r="U21" i="1"/>
  <c r="T21" i="1"/>
  <c r="S21" i="1"/>
  <c r="R21" i="1"/>
  <c r="Q21" i="1"/>
  <c r="P21" i="1"/>
  <c r="O21" i="1"/>
  <c r="U20" i="1"/>
  <c r="T20" i="1"/>
  <c r="S20" i="1"/>
  <c r="R20" i="1"/>
  <c r="Q20" i="1"/>
  <c r="P20" i="1"/>
  <c r="O20" i="1"/>
  <c r="U19" i="1"/>
  <c r="T19" i="1"/>
  <c r="S19" i="1"/>
  <c r="R19" i="1"/>
  <c r="Q19" i="1"/>
  <c r="P19" i="1"/>
  <c r="O19" i="1"/>
  <c r="U18" i="1"/>
  <c r="T18" i="1"/>
  <c r="S18" i="1"/>
  <c r="R18" i="1"/>
  <c r="Q18" i="1"/>
  <c r="P18" i="1"/>
  <c r="O18" i="1"/>
  <c r="U17" i="1"/>
  <c r="T17" i="1"/>
  <c r="S17" i="1"/>
  <c r="R17" i="1"/>
  <c r="Q17" i="1"/>
  <c r="P17" i="1"/>
  <c r="O17" i="1"/>
  <c r="U16" i="1"/>
  <c r="T16" i="1"/>
  <c r="S16" i="1"/>
  <c r="R16" i="1"/>
  <c r="Q16" i="1"/>
  <c r="P16" i="1"/>
  <c r="O16" i="1"/>
  <c r="U15" i="1"/>
  <c r="T15" i="1"/>
  <c r="S15" i="1"/>
  <c r="R15" i="1"/>
  <c r="Q15" i="1"/>
  <c r="P15" i="1"/>
  <c r="O15" i="1"/>
  <c r="U14" i="1"/>
  <c r="T14" i="1"/>
  <c r="S14" i="1"/>
  <c r="R14" i="1"/>
  <c r="Q14" i="1"/>
  <c r="P14" i="1"/>
  <c r="O14" i="1"/>
  <c r="U13" i="1"/>
  <c r="T13" i="1"/>
  <c r="S13" i="1"/>
  <c r="R13" i="1"/>
  <c r="Q13" i="1"/>
  <c r="P13" i="1"/>
  <c r="O13" i="1"/>
  <c r="U12" i="1"/>
  <c r="T12" i="1"/>
  <c r="S12" i="1"/>
  <c r="R12" i="1"/>
  <c r="Q12" i="1"/>
  <c r="P12" i="1"/>
  <c r="O12" i="1"/>
  <c r="U11" i="1"/>
  <c r="T11" i="1"/>
  <c r="S11" i="1"/>
  <c r="R11" i="1"/>
  <c r="Q11" i="1"/>
  <c r="P11" i="1"/>
  <c r="O11" i="1"/>
  <c r="U10" i="1"/>
  <c r="T10" i="1"/>
  <c r="S10" i="1"/>
  <c r="R10" i="1"/>
  <c r="Q10" i="1"/>
  <c r="P10" i="1"/>
  <c r="O10" i="1"/>
  <c r="U9" i="1"/>
  <c r="T9" i="1"/>
  <c r="S9" i="1"/>
  <c r="R9" i="1"/>
  <c r="Q9" i="1"/>
  <c r="P9" i="1"/>
  <c r="O9" i="1"/>
  <c r="U8" i="1"/>
  <c r="T8" i="1"/>
  <c r="S8" i="1"/>
  <c r="R8" i="1"/>
  <c r="Q8" i="1"/>
  <c r="P8" i="1"/>
  <c r="O8" i="1"/>
  <c r="U7" i="1"/>
  <c r="T7" i="1"/>
  <c r="S7" i="1"/>
  <c r="R7" i="1"/>
  <c r="Q7" i="1"/>
  <c r="P7" i="1"/>
  <c r="O7" i="1"/>
  <c r="U6" i="1"/>
  <c r="T6" i="1"/>
  <c r="S6" i="1"/>
  <c r="R6" i="1"/>
  <c r="Q6" i="1"/>
  <c r="P6" i="1"/>
  <c r="O6" i="1"/>
  <c r="U5" i="1"/>
  <c r="T5" i="1"/>
  <c r="S5" i="1"/>
  <c r="R5" i="1"/>
  <c r="Q5" i="1"/>
  <c r="P5" i="1"/>
  <c r="O5" i="1"/>
  <c r="N35" i="1"/>
  <c r="M35" i="1"/>
  <c r="L35" i="1"/>
  <c r="K35" i="1"/>
  <c r="J35" i="1"/>
  <c r="I35" i="1"/>
  <c r="H35" i="1"/>
  <c r="N34" i="1"/>
  <c r="M34" i="1"/>
  <c r="L34" i="1"/>
  <c r="K34" i="1"/>
  <c r="J34" i="1"/>
  <c r="I34" i="1"/>
  <c r="H34" i="1"/>
  <c r="N33" i="1"/>
  <c r="M33" i="1"/>
  <c r="L33" i="1"/>
  <c r="K33" i="1"/>
  <c r="J33" i="1"/>
  <c r="I33" i="1"/>
  <c r="H33" i="1"/>
  <c r="N32" i="1"/>
  <c r="M32" i="1"/>
  <c r="L32" i="1"/>
  <c r="K32" i="1"/>
  <c r="J32" i="1"/>
  <c r="I32" i="1"/>
  <c r="H32" i="1"/>
  <c r="N31" i="1"/>
  <c r="M31" i="1"/>
  <c r="L31" i="1"/>
  <c r="K31" i="1"/>
  <c r="J31" i="1"/>
  <c r="I31" i="1"/>
  <c r="H31" i="1"/>
  <c r="N30" i="1"/>
  <c r="M30" i="1"/>
  <c r="L30" i="1"/>
  <c r="K30" i="1"/>
  <c r="J30" i="1"/>
  <c r="I30" i="1"/>
  <c r="H30" i="1"/>
  <c r="N29" i="1"/>
  <c r="M29" i="1"/>
  <c r="L29" i="1"/>
  <c r="K29" i="1"/>
  <c r="J29" i="1"/>
  <c r="I29" i="1"/>
  <c r="H29" i="1"/>
  <c r="N28" i="1"/>
  <c r="M28" i="1"/>
  <c r="L28" i="1"/>
  <c r="K28" i="1"/>
  <c r="J28" i="1"/>
  <c r="I28" i="1"/>
  <c r="H28" i="1"/>
  <c r="N27" i="1"/>
  <c r="M27" i="1"/>
  <c r="L27" i="1"/>
  <c r="K27" i="1"/>
  <c r="J27" i="1"/>
  <c r="I27" i="1"/>
  <c r="H27" i="1"/>
  <c r="N26" i="1"/>
  <c r="M26" i="1"/>
  <c r="L26" i="1"/>
  <c r="K26" i="1"/>
  <c r="J26" i="1"/>
  <c r="I26" i="1"/>
  <c r="H26" i="1"/>
  <c r="N25" i="1"/>
  <c r="M25" i="1"/>
  <c r="L25" i="1"/>
  <c r="K25" i="1"/>
  <c r="J25" i="1"/>
  <c r="I25" i="1"/>
  <c r="H25" i="1"/>
  <c r="N24" i="1"/>
  <c r="M24" i="1"/>
  <c r="L24" i="1"/>
  <c r="K24" i="1"/>
  <c r="J24" i="1"/>
  <c r="I24" i="1"/>
  <c r="H24" i="1"/>
  <c r="N23" i="1"/>
  <c r="M23" i="1"/>
  <c r="L23" i="1"/>
  <c r="K23" i="1"/>
  <c r="J23" i="1"/>
  <c r="I23" i="1"/>
  <c r="H23" i="1"/>
  <c r="N22" i="1"/>
  <c r="M22" i="1"/>
  <c r="L22" i="1"/>
  <c r="K22" i="1"/>
  <c r="J22" i="1"/>
  <c r="I22" i="1"/>
  <c r="H22" i="1"/>
  <c r="N21" i="1"/>
  <c r="M21" i="1"/>
  <c r="L21" i="1"/>
  <c r="K21" i="1"/>
  <c r="J21" i="1"/>
  <c r="I21" i="1"/>
  <c r="H21" i="1"/>
  <c r="N20" i="1"/>
  <c r="M20" i="1"/>
  <c r="L20" i="1"/>
  <c r="K20" i="1"/>
  <c r="J20" i="1"/>
  <c r="I20" i="1"/>
  <c r="H20" i="1"/>
  <c r="N19" i="1"/>
  <c r="M19" i="1"/>
  <c r="L19" i="1"/>
  <c r="K19" i="1"/>
  <c r="J19" i="1"/>
  <c r="I19" i="1"/>
  <c r="H19" i="1"/>
  <c r="N18" i="1"/>
  <c r="M18" i="1"/>
  <c r="L18" i="1"/>
  <c r="K18" i="1"/>
  <c r="J18" i="1"/>
  <c r="I18" i="1"/>
  <c r="H18" i="1"/>
  <c r="N17" i="1"/>
  <c r="M17" i="1"/>
  <c r="L17" i="1"/>
  <c r="K17" i="1"/>
  <c r="J17" i="1"/>
  <c r="I17" i="1"/>
  <c r="H17" i="1"/>
  <c r="N16" i="1"/>
  <c r="M16" i="1"/>
  <c r="L16" i="1"/>
  <c r="K16" i="1"/>
  <c r="J16" i="1"/>
  <c r="I16" i="1"/>
  <c r="H16" i="1"/>
  <c r="N15" i="1"/>
  <c r="M15" i="1"/>
  <c r="L15" i="1"/>
  <c r="K15" i="1"/>
  <c r="J15" i="1"/>
  <c r="I15" i="1"/>
  <c r="H15" i="1"/>
  <c r="N14" i="1"/>
  <c r="M14" i="1"/>
  <c r="L14" i="1"/>
  <c r="K14" i="1"/>
  <c r="J14" i="1"/>
  <c r="I14" i="1"/>
  <c r="H14" i="1"/>
  <c r="N13" i="1"/>
  <c r="M13" i="1"/>
  <c r="L13" i="1"/>
  <c r="K13" i="1"/>
  <c r="J13" i="1"/>
  <c r="I13" i="1"/>
  <c r="H13" i="1"/>
  <c r="N12" i="1"/>
  <c r="M12" i="1"/>
  <c r="L12" i="1"/>
  <c r="K12" i="1"/>
  <c r="J12" i="1"/>
  <c r="I12" i="1"/>
  <c r="H12" i="1"/>
  <c r="N11" i="1"/>
  <c r="M11" i="1"/>
  <c r="L11" i="1"/>
  <c r="K11" i="1"/>
  <c r="J11" i="1"/>
  <c r="I11" i="1"/>
  <c r="H11" i="1"/>
  <c r="N10" i="1"/>
  <c r="M10" i="1"/>
  <c r="L10" i="1"/>
  <c r="K10" i="1"/>
  <c r="J10" i="1"/>
  <c r="I10" i="1"/>
  <c r="H10" i="1"/>
  <c r="N9" i="1"/>
  <c r="M9" i="1"/>
  <c r="L9" i="1"/>
  <c r="K9" i="1"/>
  <c r="J9" i="1"/>
  <c r="I9" i="1"/>
  <c r="H9" i="1"/>
  <c r="N8" i="1"/>
  <c r="M8" i="1"/>
  <c r="L8" i="1"/>
  <c r="K8" i="1"/>
  <c r="J8" i="1"/>
  <c r="I8" i="1"/>
  <c r="H8" i="1"/>
  <c r="N7" i="1"/>
  <c r="M7" i="1"/>
  <c r="L7" i="1"/>
  <c r="K7" i="1"/>
  <c r="J7" i="1"/>
  <c r="I7" i="1"/>
  <c r="H7" i="1"/>
  <c r="N6" i="1"/>
  <c r="M6" i="1"/>
  <c r="L6" i="1"/>
  <c r="K6" i="1"/>
  <c r="J6" i="1"/>
  <c r="I6" i="1"/>
  <c r="H6" i="1"/>
  <c r="N5" i="1"/>
  <c r="M5" i="1"/>
  <c r="L5" i="1"/>
  <c r="K5" i="1"/>
  <c r="J5" i="1"/>
  <c r="I5" i="1"/>
  <c r="H5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F35" i="1"/>
  <c r="E35" i="1"/>
  <c r="D35" i="1"/>
  <c r="C35" i="1"/>
  <c r="B35" i="1"/>
  <c r="A35" i="1"/>
  <c r="F34" i="1"/>
  <c r="E34" i="1"/>
  <c r="D34" i="1"/>
  <c r="C34" i="1"/>
  <c r="B34" i="1"/>
  <c r="A34" i="1"/>
  <c r="F33" i="1"/>
  <c r="E33" i="1"/>
  <c r="D33" i="1"/>
  <c r="C33" i="1"/>
  <c r="B33" i="1"/>
  <c r="A33" i="1"/>
  <c r="F32" i="1"/>
  <c r="E32" i="1"/>
  <c r="D32" i="1"/>
  <c r="C32" i="1"/>
  <c r="B32" i="1"/>
  <c r="A32" i="1"/>
  <c r="F31" i="1"/>
  <c r="E31" i="1"/>
  <c r="D31" i="1"/>
  <c r="C31" i="1"/>
  <c r="B31" i="1"/>
  <c r="A31" i="1"/>
  <c r="F30" i="1"/>
  <c r="E30" i="1"/>
  <c r="D30" i="1"/>
  <c r="C30" i="1"/>
  <c r="B30" i="1"/>
  <c r="A30" i="1"/>
  <c r="F29" i="1"/>
  <c r="E29" i="1"/>
  <c r="D29" i="1"/>
  <c r="C29" i="1"/>
  <c r="B29" i="1"/>
  <c r="A29" i="1"/>
  <c r="F28" i="1"/>
  <c r="E28" i="1"/>
  <c r="D28" i="1"/>
  <c r="C28" i="1"/>
  <c r="B28" i="1"/>
  <c r="A28" i="1"/>
  <c r="F27" i="1"/>
  <c r="E27" i="1"/>
  <c r="D27" i="1"/>
  <c r="C27" i="1"/>
  <c r="B27" i="1"/>
  <c r="A27" i="1"/>
  <c r="F26" i="1"/>
  <c r="E26" i="1"/>
  <c r="D26" i="1"/>
  <c r="C26" i="1"/>
  <c r="B26" i="1"/>
  <c r="A26" i="1"/>
  <c r="F25" i="1"/>
  <c r="E25" i="1"/>
  <c r="D25" i="1"/>
  <c r="C25" i="1"/>
  <c r="B25" i="1"/>
  <c r="A25" i="1"/>
  <c r="F24" i="1"/>
  <c r="E24" i="1"/>
  <c r="D24" i="1"/>
  <c r="C24" i="1"/>
  <c r="B24" i="1"/>
  <c r="A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</calcChain>
</file>

<file path=xl/sharedStrings.xml><?xml version="1.0" encoding="utf-8"?>
<sst xmlns="http://schemas.openxmlformats.org/spreadsheetml/2006/main" count="2" uniqueCount="2">
  <si>
    <t>Hamid</t>
  </si>
  <si>
    <t>Input Name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</si>
</sst>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tabSelected="1" workbookViewId="0">
      <selection activeCell="A3" sqref="A3"/>
    </sheetView>
  </sheetViews>
  <sheetFormatPr defaultRowHeight="14.4" x14ac:dyDescent="0.3"/>
  <cols>
    <col min="1" max="1" width="18.44140625" customWidth="1"/>
    <col min="2" max="2" width="16.44140625" bestFit="1" customWidth="1"/>
    <col min="3" max="3" width="13.5546875" bestFit="1" customWidth="1"/>
    <col min="4" max="5" width="13.88671875" bestFit="1" customWidth="1"/>
    <col min="6" max="6" width="13.6640625" customWidth="1"/>
    <col min="8" max="8" width="10.109375" customWidth="1"/>
  </cols>
  <sheetData>
    <row r="1" spans="1:21" x14ac:dyDescent="0.3">
      <c r="A1" t="s">
        <v>1</v>
      </c>
    </row>
    <row r="2" spans="1:21" x14ac:dyDescent="0.3">
      <c r="A2" s="1" t="s">
        <v>0</v>
      </c>
    </row>
    <row r="3" spans="1:21" x14ac:dyDescent="0.3">
      <c r="A3" t="str">
        <f>CONCATENATE(LOWER($A$2),"@123")</f>
        <v>hamid@123</v>
      </c>
      <c r="B3" t="str">
        <f>CONCATENATE(LOWER($A$2),"@@123")</f>
        <v>hamid@@123</v>
      </c>
      <c r="C3" t="str">
        <f>CONCATENATE(LOWER($A$2),"-123")</f>
        <v>hamid-123</v>
      </c>
      <c r="D3" t="str">
        <f>CONCATENATE(LOWER($A$2),"#123")</f>
        <v>hamid#123</v>
      </c>
      <c r="E3" t="str">
        <f>CONCATENATE(LOWER($A$2),"_123")</f>
        <v>hamid_123</v>
      </c>
      <c r="F3" t="str">
        <f>CONCATENATE(LOWER($A$2),"&amp;123")</f>
        <v>hamid&amp;123</v>
      </c>
      <c r="G3" t="str">
        <f>CONCATENATE(LOWER($A$2),"^123")</f>
        <v>hamid^123</v>
      </c>
      <c r="H3" t="str">
        <f>CONCATENATE(LOWER(LEFT($A$2,4)),"@123")</f>
        <v>hami@123</v>
      </c>
      <c r="I3" t="str">
        <f>CONCATENATE(LOWER(LEFT($A$2,4)),"@@123")</f>
        <v>hami@@123</v>
      </c>
      <c r="J3" t="str">
        <f>CONCATENATE(LOWER(LEFT($A$2,4)),"-123")</f>
        <v>hami-123</v>
      </c>
      <c r="K3" t="str">
        <f>CONCATENATE(LOWER(LEFT($A$2,4)),"#123")</f>
        <v>hami#123</v>
      </c>
      <c r="L3" t="str">
        <f>CONCATENATE(LOWER(LEFT($A$2,4)),"_123")</f>
        <v>hami_123</v>
      </c>
      <c r="M3" t="str">
        <f>CONCATENATE(LOWER(LEFT($A$2,4)),"&amp;123")</f>
        <v>hami&amp;123</v>
      </c>
      <c r="N3" t="str">
        <f>CONCATENATE(LOWER(LEFT($A$2,4)),"^123")</f>
        <v>hami^123</v>
      </c>
      <c r="O3" t="str">
        <f>CONCATENATE(LOWER(LEFT($A$2,3)),"@123")</f>
        <v>ham@123</v>
      </c>
      <c r="P3" t="str">
        <f>CONCATENATE(LOWER(LEFT($A$2,3)),"@@123")</f>
        <v>ham@@123</v>
      </c>
      <c r="Q3" t="str">
        <f>CONCATENATE(LOWER(LEFT($A$2,3)),"-123")</f>
        <v>ham-123</v>
      </c>
      <c r="R3" t="str">
        <f>CONCATENATE(LOWER(LEFT($A$2,3)),"#123")</f>
        <v>ham#123</v>
      </c>
      <c r="S3" t="str">
        <f>CONCATENATE(LOWER(LEFT($A$2,3)),"_123")</f>
        <v>ham_123</v>
      </c>
      <c r="T3" t="str">
        <f>CONCATENATE(LOWER(LEFT($A$2,3)),"&amp;123")</f>
        <v>ham&amp;123</v>
      </c>
      <c r="U3" t="str">
        <f>CONCATENATE(LOWER(LEFT($A$2,3)),"^123")</f>
        <v>ham^123</v>
      </c>
    </row>
    <row r="4" spans="1:21" x14ac:dyDescent="0.3">
      <c r="A4" t="str">
        <f>CONCATENATE(PROPER($A$2),"@123")</f>
        <v>Hamid@123</v>
      </c>
      <c r="B4" t="str">
        <f>CONCATENATE(PROPER($A$2),"@@123")</f>
        <v>Hamid@@123</v>
      </c>
      <c r="C4" t="str">
        <f>CONCATENATE(PROPER($A$2),"-123")</f>
        <v>Hamid-123</v>
      </c>
      <c r="D4" t="str">
        <f>CONCATENATE(PROPER($A$2),"#123")</f>
        <v>Hamid#123</v>
      </c>
      <c r="E4" t="str">
        <f>CONCATENATE(PROPER($A$2),"_123")</f>
        <v>Hamid_123</v>
      </c>
      <c r="F4" t="str">
        <f>CONCATENATE(PROPER($A$2),"&amp;123")</f>
        <v>Hamid&amp;123</v>
      </c>
      <c r="G4" t="str">
        <f>CONCATENATE(PROPER($A$2),"^123")</f>
        <v>Hamid^123</v>
      </c>
      <c r="H4" t="str">
        <f>CONCATENATE(PROPER(LEFT($A$2,4)),"@123")</f>
        <v>Hami@123</v>
      </c>
      <c r="I4" t="str">
        <f>CONCATENATE(PROPER(LEFT($A$2,4)),"@@123")</f>
        <v>Hami@@123</v>
      </c>
      <c r="J4" t="str">
        <f>CONCATENATE(PROPER(LEFT($A$2,4)),"-123")</f>
        <v>Hami-123</v>
      </c>
      <c r="K4" t="str">
        <f>CONCATENATE(PROPER(LEFT($A$2,4)),"#123")</f>
        <v>Hami#123</v>
      </c>
      <c r="L4" t="str">
        <f>CONCATENATE(PROPER(LEFT($A$2,4)),"_123")</f>
        <v>Hami_123</v>
      </c>
      <c r="M4" t="str">
        <f>CONCATENATE(PROPER(LEFT($A$2,4)),"&amp;123")</f>
        <v>Hami&amp;123</v>
      </c>
      <c r="N4" t="str">
        <f>CONCATENATE(PROPER(LEFT($A$2,4)),"^123")</f>
        <v>Hami^123</v>
      </c>
      <c r="O4" t="str">
        <f>CONCATENATE(PROPER(LEFT($A$2,3)),"@123")</f>
        <v>Ham@123</v>
      </c>
      <c r="P4" t="str">
        <f>CONCATENATE(PROPER(LEFT($A$2,3)),"@@123")</f>
        <v>Ham@@123</v>
      </c>
      <c r="Q4" t="str">
        <f>CONCATENATE(PROPER(LEFT($A$2,3)),"-123")</f>
        <v>Ham-123</v>
      </c>
      <c r="R4" t="str">
        <f>CONCATENATE(PROPER(LEFT($A$2,3)),"#123")</f>
        <v>Ham#123</v>
      </c>
      <c r="S4" t="str">
        <f>CONCATENATE(PROPER(LEFT($A$2,3)),"_123")</f>
        <v>Ham_123</v>
      </c>
      <c r="T4" t="str">
        <f>CONCATENATE(PROPER(LEFT($A$2,3)),"&amp;123")</f>
        <v>Ham&amp;123</v>
      </c>
      <c r="U4" t="str">
        <f>CONCATENATE(PROPER(LEFT($A$2,3)),"^123")</f>
        <v>Ham^123</v>
      </c>
    </row>
    <row r="5" spans="1:21" x14ac:dyDescent="0.3">
      <c r="A5" t="str">
        <f>CONCATENATE(UPPER(A$2),"@123")</f>
        <v>HAMID@123</v>
      </c>
      <c r="B5" t="str">
        <f>CONCATENATE(UPPER(A$2),"@@123")</f>
        <v>HAMID@@123</v>
      </c>
      <c r="C5" t="str">
        <f>CONCATENATE(UPPER(A$2),"-123")</f>
        <v>HAMID-123</v>
      </c>
      <c r="D5" t="str">
        <f>CONCATENATE(UPPER(A$2),"#123")</f>
        <v>HAMID#123</v>
      </c>
      <c r="E5" t="str">
        <f>CONCATENATE(UPPER(A$2),"_123")</f>
        <v>HAMID_123</v>
      </c>
      <c r="F5" t="str">
        <f>CONCATENATE(UPPER(A$2),"&amp;123")</f>
        <v>HAMID&amp;123</v>
      </c>
      <c r="G5" t="str">
        <f>CONCATENATE(UPPER(A$2),"^123")</f>
        <v>HAMID^123</v>
      </c>
      <c r="H5" t="str">
        <f>CONCATENATE(UPPER(LEFT(A$2,4)),"@123")</f>
        <v>HAMI@123</v>
      </c>
      <c r="I5" t="str">
        <f>CONCATENATE(UPPER(LEFT(A$2,4)),"@@123")</f>
        <v>HAMI@@123</v>
      </c>
      <c r="J5" t="str">
        <f>CONCATENATE(UPPER(LEFT(A$2,4)),"-123")</f>
        <v>HAMI-123</v>
      </c>
      <c r="K5" t="str">
        <f>CONCATENATE(UPPER(LEFT(A$2,4)),"#123")</f>
        <v>HAMI#123</v>
      </c>
      <c r="L5" t="str">
        <f>CONCATENATE(UPPER(LEFT(A$2,4)),"_123")</f>
        <v>HAMI_123</v>
      </c>
      <c r="M5" t="str">
        <f>CONCATENATE(UPPER(LEFT(A$2,4)),"&amp;123")</f>
        <v>HAMI&amp;123</v>
      </c>
      <c r="N5" t="str">
        <f>CONCATENATE(UPPER(LEFT(A$2,4)),"^123")</f>
        <v>HAMI^123</v>
      </c>
      <c r="O5" t="str">
        <f>CONCATENATE(UPPER(LEFT(A$2,3)),"@123")</f>
        <v>HAM@123</v>
      </c>
      <c r="P5" t="str">
        <f>CONCATENATE(UPPER(LEFT(A$2,3)),"@@123")</f>
        <v>HAM@@123</v>
      </c>
      <c r="Q5" t="str">
        <f>CONCATENATE(UPPER(LEFT(A$2,3)),"-123")</f>
        <v>HAM-123</v>
      </c>
      <c r="R5" t="str">
        <f>CONCATENATE(UPPER(LEFT(A$2,3)),"#123")</f>
        <v>HAM#123</v>
      </c>
      <c r="S5" t="str">
        <f>CONCATENATE(UPPER(LEFT(A$2,3)),"_123")</f>
        <v>HAM_123</v>
      </c>
      <c r="T5" t="str">
        <f>CONCATENATE(UPPER(LEFT(A$2,3)),"&amp;123")</f>
        <v>HAM&amp;123</v>
      </c>
      <c r="U5" t="str">
        <f>CONCATENATE(UPPER(LEFT(A$2,3)),"^123")</f>
        <v>HAM^123</v>
      </c>
    </row>
    <row r="6" spans="1:21" x14ac:dyDescent="0.3">
      <c r="A6" t="str">
        <f>CONCATENATE(LOWER(A$2),"@1234")</f>
        <v>hamid@1234</v>
      </c>
      <c r="B6" t="str">
        <f>CONCATENATE(LOWER(A$2),"@@1234")</f>
        <v>hamid@@1234</v>
      </c>
      <c r="C6" t="str">
        <f>CONCATENATE(LOWER(A$2),"-1234")</f>
        <v>hamid-1234</v>
      </c>
      <c r="D6" t="str">
        <f>CONCATENATE(LOWER(A$2),"#1234")</f>
        <v>hamid#1234</v>
      </c>
      <c r="E6" t="str">
        <f>CONCATENATE(LOWER(A$2),"_1234")</f>
        <v>hamid_1234</v>
      </c>
      <c r="F6" t="str">
        <f>CONCATENATE(LOWER(A$2),"&amp;1234")</f>
        <v>hamid&amp;1234</v>
      </c>
      <c r="G6" t="str">
        <f>CONCATENATE(LOWER(A$2),"^1234")</f>
        <v>hamid^1234</v>
      </c>
      <c r="H6" t="str">
        <f>CONCATENATE(LOWER(LEFT(A$2,4)),"@1234")</f>
        <v>hami@1234</v>
      </c>
      <c r="I6" t="str">
        <f>CONCATENATE(LOWER(LEFT(A$2,4)),"@@1234")</f>
        <v>hami@@1234</v>
      </c>
      <c r="J6" t="str">
        <f>CONCATENATE(LOWER(LEFT(A$2,4)),"-1234")</f>
        <v>hami-1234</v>
      </c>
      <c r="K6" t="str">
        <f>CONCATENATE(LOWER(LEFT(A$2,4)),"#1234")</f>
        <v>hami#1234</v>
      </c>
      <c r="L6" t="str">
        <f>CONCATENATE(LOWER(LEFT(A$2,4)),"_1234")</f>
        <v>hami_1234</v>
      </c>
      <c r="M6" t="str">
        <f>CONCATENATE(LOWER(LEFT(A$2,4)),"&amp;1234")</f>
        <v>hami&amp;1234</v>
      </c>
      <c r="N6" t="str">
        <f>CONCATENATE(LOWER(LEFT(A$2,4)),"^1234")</f>
        <v>hami^1234</v>
      </c>
      <c r="O6" t="str">
        <f>CONCATENATE(LOWER(LEFT(A$2,3)),"@1234")</f>
        <v>ham@1234</v>
      </c>
      <c r="P6" t="str">
        <f>CONCATENATE(LOWER(LEFT(A$2,3)),"@@1234")</f>
        <v>ham@@1234</v>
      </c>
      <c r="Q6" t="str">
        <f>CONCATENATE(LOWER(LEFT(A$2,3)),"-1234")</f>
        <v>ham-1234</v>
      </c>
      <c r="R6" t="str">
        <f>CONCATENATE(LOWER(LEFT(A$2,3)),"#1234")</f>
        <v>ham#1234</v>
      </c>
      <c r="S6" t="str">
        <f>CONCATENATE(LOWER(LEFT(A$2,3)),"_1234")</f>
        <v>ham_1234</v>
      </c>
      <c r="T6" t="str">
        <f>CONCATENATE(LOWER(LEFT(A$2,3)),"&amp;1234")</f>
        <v>ham&amp;1234</v>
      </c>
      <c r="U6" t="str">
        <f>CONCATENATE(LOWER(LEFT(A$2,3)),"^1234")</f>
        <v>ham^1234</v>
      </c>
    </row>
    <row r="7" spans="1:21" x14ac:dyDescent="0.3">
      <c r="A7" t="str">
        <f>CONCATENATE(PROPER(A$2),"@1234")</f>
        <v>Hamid@1234</v>
      </c>
      <c r="B7" t="str">
        <f>CONCATENATE(PROPER(A$2),"@@1234")</f>
        <v>Hamid@@1234</v>
      </c>
      <c r="C7" t="str">
        <f>CONCATENATE(PROPER(A$2),"-1234")</f>
        <v>Hamid-1234</v>
      </c>
      <c r="D7" t="str">
        <f>CONCATENATE(PROPER(A$2),"#1234")</f>
        <v>Hamid#1234</v>
      </c>
      <c r="E7" t="str">
        <f>CONCATENATE(PROPER(A$2),"_1234")</f>
        <v>Hamid_1234</v>
      </c>
      <c r="F7" t="str">
        <f>CONCATENATE(PROPER(A$2),"&amp;1234")</f>
        <v>Hamid&amp;1234</v>
      </c>
      <c r="G7" t="str">
        <f>CONCATENATE(PROPER(A$2),"^1234")</f>
        <v>Hamid^1234</v>
      </c>
      <c r="H7" t="str">
        <f>CONCATENATE(PROPER(LEFT(A$2,4)),"@1234")</f>
        <v>Hami@1234</v>
      </c>
      <c r="I7" t="str">
        <f>CONCATENATE(PROPER(LEFT(A$2,4)),"@@1234")</f>
        <v>Hami@@1234</v>
      </c>
      <c r="J7" t="str">
        <f>CONCATENATE(PROPER(LEFT(A$2,4)),"-1234")</f>
        <v>Hami-1234</v>
      </c>
      <c r="K7" t="str">
        <f>CONCATENATE(PROPER(LEFT(A$2,4)),"#1234")</f>
        <v>Hami#1234</v>
      </c>
      <c r="L7" t="str">
        <f>CONCATENATE(PROPER(LEFT(A$2,4)),"_1234")</f>
        <v>Hami_1234</v>
      </c>
      <c r="M7" t="str">
        <f>CONCATENATE(PROPER(LEFT(A$2,4)),"&amp;1234")</f>
        <v>Hami&amp;1234</v>
      </c>
      <c r="N7" t="str">
        <f>CONCATENATE(PROPER(LEFT(A$2,4)),"^1234")</f>
        <v>Hami^1234</v>
      </c>
      <c r="O7" t="str">
        <f>CONCATENATE(PROPER(LEFT(A$2,3)),"@1234")</f>
        <v>Ham@1234</v>
      </c>
      <c r="P7" t="str">
        <f>CONCATENATE(PROPER(LEFT(A$2,3)),"@@1234")</f>
        <v>Ham@@1234</v>
      </c>
      <c r="Q7" t="str">
        <f>CONCATENATE(PROPER(LEFT(A$2,3)),"-1234")</f>
        <v>Ham-1234</v>
      </c>
      <c r="R7" t="str">
        <f>CONCATENATE(PROPER(LEFT(A$2,3)),"#1234")</f>
        <v>Ham#1234</v>
      </c>
      <c r="S7" t="str">
        <f>CONCATENATE(PROPER(LEFT(A$2,3)),"_1234")</f>
        <v>Ham_1234</v>
      </c>
      <c r="T7" t="str">
        <f>CONCATENATE(PROPER(LEFT(A$2,3)),"&amp;1234")</f>
        <v>Ham&amp;1234</v>
      </c>
      <c r="U7" t="str">
        <f>CONCATENATE(PROPER(LEFT(A$2,3)),"^1234")</f>
        <v>Ham^1234</v>
      </c>
    </row>
    <row r="8" spans="1:21" x14ac:dyDescent="0.3">
      <c r="A8" t="str">
        <f>CONCATENATE(UPPER(A$2),"@1234")</f>
        <v>HAMID@1234</v>
      </c>
      <c r="B8" t="str">
        <f>CONCATENATE(UPPER(A$2),"@@1234")</f>
        <v>HAMID@@1234</v>
      </c>
      <c r="C8" t="str">
        <f>CONCATENATE(UPPER(A$2),"-1234")</f>
        <v>HAMID-1234</v>
      </c>
      <c r="D8" t="str">
        <f>CONCATENATE(UPPER(A$2),"#1234")</f>
        <v>HAMID#1234</v>
      </c>
      <c r="E8" t="str">
        <f>CONCATENATE(UPPER(A$2),"_1234")</f>
        <v>HAMID_1234</v>
      </c>
      <c r="F8" t="str">
        <f>CONCATENATE(UPPER(A$2),"&amp;1234")</f>
        <v>HAMID&amp;1234</v>
      </c>
      <c r="G8" t="str">
        <f>CONCATENATE(UPPER(A$2),"^1234")</f>
        <v>HAMID^1234</v>
      </c>
      <c r="H8" t="str">
        <f>CONCATENATE(UPPER(LEFT(A$2,4)),"@1234")</f>
        <v>HAMI@1234</v>
      </c>
      <c r="I8" t="str">
        <f>CONCATENATE(UPPER(LEFT(A$2,4)),"@@1234")</f>
        <v>HAMI@@1234</v>
      </c>
      <c r="J8" t="str">
        <f>CONCATENATE(UPPER(LEFT(A$2,4)),"-1234")</f>
        <v>HAMI-1234</v>
      </c>
      <c r="K8" t="str">
        <f>CONCATENATE(UPPER(LEFT(A$2,4)),"#1234")</f>
        <v>HAMI#1234</v>
      </c>
      <c r="L8" t="str">
        <f>CONCATENATE(UPPER(LEFT(A$2,4)),"_1234")</f>
        <v>HAMI_1234</v>
      </c>
      <c r="M8" t="str">
        <f>CONCATENATE(UPPER(LEFT(A$2,4)),"&amp;1234")</f>
        <v>HAMI&amp;1234</v>
      </c>
      <c r="N8" t="str">
        <f>CONCATENATE(UPPER(LEFT(A$2,4)),"^1234")</f>
        <v>HAMI^1234</v>
      </c>
      <c r="O8" t="str">
        <f>CONCATENATE(UPPER(LEFT(A$2,3)),"@1234")</f>
        <v>HAM@1234</v>
      </c>
      <c r="P8" t="str">
        <f>CONCATENATE(UPPER(LEFT(A$2,3)),"@@1234")</f>
        <v>HAM@@1234</v>
      </c>
      <c r="Q8" t="str">
        <f>CONCATENATE(UPPER(LEFT(A$2,3)),"-1234")</f>
        <v>HAM-1234</v>
      </c>
      <c r="R8" t="str">
        <f>CONCATENATE(UPPER(LEFT(A$2,3)),"#1234")</f>
        <v>HAM#1234</v>
      </c>
      <c r="S8" t="str">
        <f>CONCATENATE(UPPER(LEFT(A$2,3)),"_1234")</f>
        <v>HAM_1234</v>
      </c>
      <c r="T8" t="str">
        <f>CONCATENATE(UPPER(LEFT(A$2,3)),"&amp;1234")</f>
        <v>HAM&amp;1234</v>
      </c>
      <c r="U8" t="str">
        <f>CONCATENATE(UPPER(LEFT(A$2,3)),"^1234")</f>
        <v>HAM^1234</v>
      </c>
    </row>
    <row r="9" spans="1:21" x14ac:dyDescent="0.3">
      <c r="A9" t="str">
        <f>CONCATENATE(LOWER(A$2),"@12345")</f>
        <v>hamid@12345</v>
      </c>
      <c r="B9" t="str">
        <f>CONCATENATE(LOWER(A$2),"@@12345")</f>
        <v>hamid@@12345</v>
      </c>
      <c r="C9" t="str">
        <f>CONCATENATE(LOWER(A$2),"-12345")</f>
        <v>hamid-12345</v>
      </c>
      <c r="D9" t="str">
        <f>CONCATENATE(LOWER(A$2),"#12345")</f>
        <v>hamid#12345</v>
      </c>
      <c r="E9" t="str">
        <f>CONCATENATE(LOWER(A$2),"_12345")</f>
        <v>hamid_12345</v>
      </c>
      <c r="F9" t="str">
        <f>CONCATENATE(LOWER(A$2),"&amp;12345")</f>
        <v>hamid&amp;12345</v>
      </c>
      <c r="G9" t="str">
        <f>CONCATENATE(LOWER(A$2),"^12345")</f>
        <v>hamid^12345</v>
      </c>
      <c r="H9" t="str">
        <f>CONCATENATE(LOWER(LEFT(A$2,4)),"@12345")</f>
        <v>hami@12345</v>
      </c>
      <c r="I9" t="str">
        <f>CONCATENATE(LOWER(LEFT(A$2,4)),"@@12345")</f>
        <v>hami@@12345</v>
      </c>
      <c r="J9" t="str">
        <f>CONCATENATE(LOWER(LEFT(A$2,4)),"-12345")</f>
        <v>hami-12345</v>
      </c>
      <c r="K9" t="str">
        <f>CONCATENATE(LOWER(LEFT(A$2,4)),"#12345")</f>
        <v>hami#12345</v>
      </c>
      <c r="L9" t="str">
        <f>CONCATENATE(LOWER(LEFT(A$2,4)),"_12345")</f>
        <v>hami_12345</v>
      </c>
      <c r="M9" t="str">
        <f>CONCATENATE(LOWER(LEFT(A$2,4)),"&amp;12345")</f>
        <v>hami&amp;12345</v>
      </c>
      <c r="N9" t="str">
        <f>CONCATENATE(LOWER(LEFT(A$2,4)),"^12345")</f>
        <v>hami^12345</v>
      </c>
      <c r="O9" t="str">
        <f>CONCATENATE(LOWER(LEFT(A$2,3)),"@12345")</f>
        <v>ham@12345</v>
      </c>
      <c r="P9" t="str">
        <f>CONCATENATE(LOWER(LEFT(A$2,3)),"@@12345")</f>
        <v>ham@@12345</v>
      </c>
      <c r="Q9" t="str">
        <f>CONCATENATE(LOWER(LEFT(A$2,3)),"-12345")</f>
        <v>ham-12345</v>
      </c>
      <c r="R9" t="str">
        <f>CONCATENATE(LOWER(LEFT(A$2,3)),"#12345")</f>
        <v>ham#12345</v>
      </c>
      <c r="S9" t="str">
        <f>CONCATENATE(LOWER(LEFT(A$2,3)),"_12345")</f>
        <v>ham_12345</v>
      </c>
      <c r="T9" t="str">
        <f>CONCATENATE(LOWER(LEFT(A$2,3)),"&amp;12345")</f>
        <v>ham&amp;12345</v>
      </c>
      <c r="U9" t="str">
        <f>CONCATENATE(LOWER(LEFT(A$2,3)),"^12345")</f>
        <v>ham^12345</v>
      </c>
    </row>
    <row r="10" spans="1:21" x14ac:dyDescent="0.3">
      <c r="A10" t="str">
        <f>CONCATENATE(PROPER(A$2),"@12345")</f>
        <v>Hamid@12345</v>
      </c>
      <c r="B10" t="str">
        <f>CONCATENATE(PROPER(A$2),"@@12345")</f>
        <v>Hamid@@12345</v>
      </c>
      <c r="C10" t="str">
        <f>CONCATENATE(PROPER(A$2),"-12345")</f>
        <v>Hamid-12345</v>
      </c>
      <c r="D10" t="str">
        <f>CONCATENATE(PROPER(A$2),"#12345")</f>
        <v>Hamid#12345</v>
      </c>
      <c r="E10" t="str">
        <f>CONCATENATE(PROPER(A$2),"_12345")</f>
        <v>Hamid_12345</v>
      </c>
      <c r="F10" t="str">
        <f>CONCATENATE(PROPER(A$2),"&amp;12345")</f>
        <v>Hamid&amp;12345</v>
      </c>
      <c r="G10" t="str">
        <f>CONCATENATE(PROPER(A$2),"^12345")</f>
        <v>Hamid^12345</v>
      </c>
      <c r="H10" t="str">
        <f>CONCATENATE(PROPER(LEFT(A$2,4)),"@12345")</f>
        <v>Hami@12345</v>
      </c>
      <c r="I10" t="str">
        <f>CONCATENATE(PROPER(LEFT(A$2,4)),"@@12345")</f>
        <v>Hami@@12345</v>
      </c>
      <c r="J10" t="str">
        <f>CONCATENATE(PROPER(LEFT(A$2,4)),"-12345")</f>
        <v>Hami-12345</v>
      </c>
      <c r="K10" t="str">
        <f>CONCATENATE(PROPER(LEFT(A$2,4)),"#12345")</f>
        <v>Hami#12345</v>
      </c>
      <c r="L10" t="str">
        <f>CONCATENATE(PROPER(LEFT(A$2,4)),"_12345")</f>
        <v>Hami_12345</v>
      </c>
      <c r="M10" t="str">
        <f>CONCATENATE(PROPER(LEFT(A$2,4)),"&amp;12345")</f>
        <v>Hami&amp;12345</v>
      </c>
      <c r="N10" t="str">
        <f>CONCATENATE(PROPER(LEFT(A$2,4)),"^12345")</f>
        <v>Hami^12345</v>
      </c>
      <c r="O10" t="str">
        <f>CONCATENATE(PROPER(LEFT(A$2,3)),"@12345")</f>
        <v>Ham@12345</v>
      </c>
      <c r="P10" t="str">
        <f>CONCATENATE(PROPER(LEFT(A$2,3)),"@@12345")</f>
        <v>Ham@@12345</v>
      </c>
      <c r="Q10" t="str">
        <f>CONCATENATE(PROPER(LEFT(A$2,3)),"-12345")</f>
        <v>Ham-12345</v>
      </c>
      <c r="R10" t="str">
        <f>CONCATENATE(PROPER(LEFT(A$2,3)),"#12345")</f>
        <v>Ham#12345</v>
      </c>
      <c r="S10" t="str">
        <f>CONCATENATE(PROPER(LEFT(A$2,3)),"_12345")</f>
        <v>Ham_12345</v>
      </c>
      <c r="T10" t="str">
        <f>CONCATENATE(PROPER(LEFT(A$2,3)),"&amp;12345")</f>
        <v>Ham&amp;12345</v>
      </c>
      <c r="U10" t="str">
        <f>CONCATENATE(PROPER(LEFT(A$2,3)),"^12345")</f>
        <v>Ham^12345</v>
      </c>
    </row>
    <row r="11" spans="1:21" x14ac:dyDescent="0.3">
      <c r="A11" t="str">
        <f>CONCATENATE(UPPER(A$2),"@12345")</f>
        <v>HAMID@12345</v>
      </c>
      <c r="B11" t="str">
        <f>CONCATENATE(UPPER(A$2),"@@12345")</f>
        <v>HAMID@@12345</v>
      </c>
      <c r="C11" t="str">
        <f>CONCATENATE(UPPER(A$2),"-12345")</f>
        <v>HAMID-12345</v>
      </c>
      <c r="D11" t="str">
        <f>CONCATENATE(UPPER(A$2),"#12345")</f>
        <v>HAMID#12345</v>
      </c>
      <c r="E11" t="str">
        <f>CONCATENATE(UPPER(A$2),"_12345")</f>
        <v>HAMID_12345</v>
      </c>
      <c r="F11" t="str">
        <f>CONCATENATE(UPPER(A$2),"&amp;12345")</f>
        <v>HAMID&amp;12345</v>
      </c>
      <c r="G11" t="str">
        <f>CONCATENATE(UPPER(A$2),"^12345")</f>
        <v>HAMID^12345</v>
      </c>
      <c r="H11" t="str">
        <f>CONCATENATE(UPPER(LEFT(A$2,4)),"@12345")</f>
        <v>HAMI@12345</v>
      </c>
      <c r="I11" t="str">
        <f>CONCATENATE(UPPER(LEFT(A$2,4)),"@@12345")</f>
        <v>HAMI@@12345</v>
      </c>
      <c r="J11" t="str">
        <f>CONCATENATE(UPPER(LEFT(A$2,4)),"-12345")</f>
        <v>HAMI-12345</v>
      </c>
      <c r="K11" t="str">
        <f>CONCATENATE(UPPER(LEFT(A$2,4)),"#12345")</f>
        <v>HAMI#12345</v>
      </c>
      <c r="L11" t="str">
        <f>CONCATENATE(UPPER(LEFT(A$2,4)),"_12345")</f>
        <v>HAMI_12345</v>
      </c>
      <c r="M11" t="str">
        <f>CONCATENATE(UPPER(LEFT(A$2,4)),"&amp;12345")</f>
        <v>HAMI&amp;12345</v>
      </c>
      <c r="N11" t="str">
        <f>CONCATENATE(UPPER(LEFT(A$2,4)),"^12345")</f>
        <v>HAMI^12345</v>
      </c>
      <c r="O11" t="str">
        <f>CONCATENATE(UPPER(LEFT(A$2,3)),"@12345")</f>
        <v>HAM@12345</v>
      </c>
      <c r="P11" t="str">
        <f>CONCATENATE(UPPER(LEFT(A$2,3)),"@@12345")</f>
        <v>HAM@@12345</v>
      </c>
      <c r="Q11" t="str">
        <f>CONCATENATE(UPPER(LEFT(A$2,3)),"-12345")</f>
        <v>HAM-12345</v>
      </c>
      <c r="R11" t="str">
        <f>CONCATENATE(UPPER(LEFT(A$2,3)),"#12345")</f>
        <v>HAM#12345</v>
      </c>
      <c r="S11" t="str">
        <f>CONCATENATE(UPPER(LEFT(A$2,3)),"_12345")</f>
        <v>HAM_12345</v>
      </c>
      <c r="T11" t="str">
        <f>CONCATENATE(UPPER(LEFT(A$2,3)),"&amp;12345")</f>
        <v>HAM&amp;12345</v>
      </c>
      <c r="U11" t="str">
        <f>CONCATENATE(UPPER(LEFT(A$2,3)),"^12345")</f>
        <v>HAM^12345</v>
      </c>
    </row>
    <row r="12" spans="1:21" x14ac:dyDescent="0.3">
      <c r="A12" t="str">
        <f>CONCATENATE(LOWER(A$2),"@123456")</f>
        <v>hamid@123456</v>
      </c>
      <c r="B12" t="str">
        <f>CONCATENATE(LOWER(A$2),"@@123456")</f>
        <v>hamid@@123456</v>
      </c>
      <c r="C12" t="str">
        <f>CONCATENATE(LOWER(A$2),"-123456")</f>
        <v>hamid-123456</v>
      </c>
      <c r="D12" t="str">
        <f>CONCATENATE(LOWER(A$2),"#123456")</f>
        <v>hamid#123456</v>
      </c>
      <c r="E12" t="str">
        <f>CONCATENATE(LOWER(A$2),"_123456")</f>
        <v>hamid_123456</v>
      </c>
      <c r="F12" t="str">
        <f>CONCATENATE(LOWER(A$2),"&amp;123456")</f>
        <v>hamid&amp;123456</v>
      </c>
      <c r="G12" t="str">
        <f>CONCATENATE(LOWER(A$2),"^123456")</f>
        <v>hamid^123456</v>
      </c>
      <c r="H12" t="str">
        <f>CONCATENATE(LOWER(LEFT(A$2,4)),"@123456")</f>
        <v>hami@123456</v>
      </c>
      <c r="I12" t="str">
        <f>CONCATENATE(LOWER(LEFT(A$2,4)),"@@123456")</f>
        <v>hami@@123456</v>
      </c>
      <c r="J12" t="str">
        <f>CONCATENATE(LOWER(LEFT(A$2,4)),"-123456")</f>
        <v>hami-123456</v>
      </c>
      <c r="K12" t="str">
        <f>CONCATENATE(LOWER(LEFT(A$2,4)),"#123456")</f>
        <v>hami#123456</v>
      </c>
      <c r="L12" t="str">
        <f>CONCATENATE(LOWER(LEFT(A$2,4)),"_123456")</f>
        <v>hami_123456</v>
      </c>
      <c r="M12" t="str">
        <f>CONCATENATE(LOWER(LEFT(A$2,4)),"&amp;123456")</f>
        <v>hami&amp;123456</v>
      </c>
      <c r="N12" t="str">
        <f>CONCATENATE(LOWER(LEFT(A$2,4)),"^123456")</f>
        <v>hami^123456</v>
      </c>
      <c r="O12" t="str">
        <f>CONCATENATE(LOWER(LEFT(A$2,3)),"@123456")</f>
        <v>ham@123456</v>
      </c>
      <c r="P12" t="str">
        <f>CONCATENATE(LOWER(LEFT(A$2,3)),"@@123456")</f>
        <v>ham@@123456</v>
      </c>
      <c r="Q12" t="str">
        <f>CONCATENATE(LOWER(LEFT(A$2,3)),"-123456")</f>
        <v>ham-123456</v>
      </c>
      <c r="R12" t="str">
        <f>CONCATENATE(LOWER(LEFT(A$2,3)),"#123456")</f>
        <v>ham#123456</v>
      </c>
      <c r="S12" t="str">
        <f>CONCATENATE(LOWER(LEFT(A$2,3)),"_123456")</f>
        <v>ham_123456</v>
      </c>
      <c r="T12" t="str">
        <f>CONCATENATE(LOWER(LEFT(A$2,3)),"&amp;123456")</f>
        <v>ham&amp;123456</v>
      </c>
      <c r="U12" t="str">
        <f>CONCATENATE(LOWER(LEFT(A$2,3)),"^123456")</f>
        <v>ham^123456</v>
      </c>
    </row>
    <row r="13" spans="1:21" x14ac:dyDescent="0.3">
      <c r="A13" t="str">
        <f>CONCATENATE(PROPER(A$2),"@123456")</f>
        <v>Hamid@123456</v>
      </c>
      <c r="B13" t="str">
        <f>CONCATENATE(PROPER(A$2),"@@123456")</f>
        <v>Hamid@@123456</v>
      </c>
      <c r="C13" t="str">
        <f>CONCATENATE(PROPER(A$2),"-123456")</f>
        <v>Hamid-123456</v>
      </c>
      <c r="D13" t="str">
        <f>CONCATENATE(PROPER(A$2),"#123456")</f>
        <v>Hamid#123456</v>
      </c>
      <c r="E13" t="str">
        <f>CONCATENATE(PROPER(A$2),"_123456")</f>
        <v>Hamid_123456</v>
      </c>
      <c r="F13" t="str">
        <f>CONCATENATE(PROPER(A$2),"&amp;123456")</f>
        <v>Hamid&amp;123456</v>
      </c>
      <c r="G13" t="str">
        <f>CONCATENATE(PROPER(A$2),"^123456")</f>
        <v>Hamid^123456</v>
      </c>
      <c r="H13" t="str">
        <f>CONCATENATE(PROPER(LEFT(A$2,4)),"@123456")</f>
        <v>Hami@123456</v>
      </c>
      <c r="I13" t="str">
        <f>CONCATENATE(PROPER(LEFT(A$2,4)),"@@123456")</f>
        <v>Hami@@123456</v>
      </c>
      <c r="J13" t="str">
        <f>CONCATENATE(PROPER(LEFT(A$2,4)),"-123456")</f>
        <v>Hami-123456</v>
      </c>
      <c r="K13" t="str">
        <f>CONCATENATE(PROPER(LEFT(A$2,4)),"#123456")</f>
        <v>Hami#123456</v>
      </c>
      <c r="L13" t="str">
        <f>CONCATENATE(PROPER(LEFT(A$2,4)),"_123456")</f>
        <v>Hami_123456</v>
      </c>
      <c r="M13" t="str">
        <f>CONCATENATE(PROPER(LEFT(A$2,4)),"&amp;123456")</f>
        <v>Hami&amp;123456</v>
      </c>
      <c r="N13" t="str">
        <f>CONCATENATE(PROPER(LEFT(A$2,4)),"^123456")</f>
        <v>Hami^123456</v>
      </c>
      <c r="O13" t="str">
        <f>CONCATENATE(PROPER(LEFT(A$2,3)),"@123456")</f>
        <v>Ham@123456</v>
      </c>
      <c r="P13" t="str">
        <f>CONCATENATE(PROPER(LEFT(A$2,3)),"@@123456")</f>
        <v>Ham@@123456</v>
      </c>
      <c r="Q13" t="str">
        <f>CONCATENATE(PROPER(LEFT(A$2,3)),"-123456")</f>
        <v>Ham-123456</v>
      </c>
      <c r="R13" t="str">
        <f>CONCATENATE(PROPER(LEFT(A$2,3)),"#123456")</f>
        <v>Ham#123456</v>
      </c>
      <c r="S13" t="str">
        <f>CONCATENATE(PROPER(LEFT(A$2,3)),"_123456")</f>
        <v>Ham_123456</v>
      </c>
      <c r="T13" t="str">
        <f>CONCATENATE(PROPER(LEFT(A$2,3)),"&amp;123456")</f>
        <v>Ham&amp;123456</v>
      </c>
      <c r="U13" t="str">
        <f>CONCATENATE(PROPER(LEFT(A$2,3)),"^123456")</f>
        <v>Ham^123456</v>
      </c>
    </row>
    <row r="14" spans="1:21" x14ac:dyDescent="0.3">
      <c r="A14" t="str">
        <f>CONCATENATE(UPPER(A$2),"@123456")</f>
        <v>HAMID@123456</v>
      </c>
      <c r="B14" t="str">
        <f>CONCATENATE(UPPER(A$2),"@@123456")</f>
        <v>HAMID@@123456</v>
      </c>
      <c r="C14" t="str">
        <f>CONCATENATE(UPPER(A$2),"-123456")</f>
        <v>HAMID-123456</v>
      </c>
      <c r="D14" t="str">
        <f>CONCATENATE(UPPER(A$2),"#123456")</f>
        <v>HAMID#123456</v>
      </c>
      <c r="E14" t="str">
        <f>CONCATENATE(UPPER(A$2),"_123456")</f>
        <v>HAMID_123456</v>
      </c>
      <c r="F14" t="str">
        <f>CONCATENATE(UPPER(A$2),"&amp;123456")</f>
        <v>HAMID&amp;123456</v>
      </c>
      <c r="G14" t="str">
        <f>CONCATENATE(UPPER(A$2),"^123456")</f>
        <v>HAMID^123456</v>
      </c>
      <c r="H14" t="str">
        <f>CONCATENATE(UPPER(LEFT(A$2,4)),"@123456")</f>
        <v>HAMI@123456</v>
      </c>
      <c r="I14" t="str">
        <f>CONCATENATE(UPPER(LEFT(A$2,4)),"@@123456")</f>
        <v>HAMI@@123456</v>
      </c>
      <c r="J14" t="str">
        <f>CONCATENATE(UPPER(LEFT(A$2,4)),"-123456")</f>
        <v>HAMI-123456</v>
      </c>
      <c r="K14" t="str">
        <f>CONCATENATE(UPPER(LEFT(A$2,4)),"#123456")</f>
        <v>HAMI#123456</v>
      </c>
      <c r="L14" t="str">
        <f>CONCATENATE(UPPER(LEFT(A$2,4)),"_123456")</f>
        <v>HAMI_123456</v>
      </c>
      <c r="M14" t="str">
        <f>CONCATENATE(UPPER(LEFT(A$2,4)),"&amp;123456")</f>
        <v>HAMI&amp;123456</v>
      </c>
      <c r="N14" t="str">
        <f>CONCATENATE(UPPER(LEFT(A$2,4)),"^123456")</f>
        <v>HAMI^123456</v>
      </c>
      <c r="O14" t="str">
        <f>CONCATENATE(UPPER(LEFT(A$2,3)),"@123456")</f>
        <v>HAM@123456</v>
      </c>
      <c r="P14" t="str">
        <f>CONCATENATE(UPPER(LEFT(A$2,3)),"@@123456")</f>
        <v>HAM@@123456</v>
      </c>
      <c r="Q14" t="str">
        <f>CONCATENATE(UPPER(LEFT(A$2,3)),"-123456")</f>
        <v>HAM-123456</v>
      </c>
      <c r="R14" t="str">
        <f>CONCATENATE(UPPER(LEFT(A$2,3)),"#123456")</f>
        <v>HAM#123456</v>
      </c>
      <c r="S14" t="str">
        <f>CONCATENATE(UPPER(LEFT(A$2,3)),"_123456")</f>
        <v>HAM_123456</v>
      </c>
      <c r="T14" t="str">
        <f>CONCATENATE(UPPER(LEFT(A$2,3)),"&amp;123456")</f>
        <v>HAM&amp;123456</v>
      </c>
      <c r="U14" t="str">
        <f>CONCATENATE(UPPER(LEFT(A$2,3)),"^123456")</f>
        <v>HAM^123456</v>
      </c>
    </row>
    <row r="15" spans="1:21" x14ac:dyDescent="0.3">
      <c r="A15" t="str">
        <f>CONCATENATE(LOWER(A$2),"@2020")</f>
        <v>hamid@2020</v>
      </c>
      <c r="B15" t="str">
        <f>CONCATENATE(LOWER(A$2),"@@2020")</f>
        <v>hamid@@2020</v>
      </c>
      <c r="C15" t="str">
        <f>CONCATENATE(LOWER(A$2),"-2020")</f>
        <v>hamid-2020</v>
      </c>
      <c r="D15" t="str">
        <f>CONCATENATE(LOWER(A$2),"#2020")</f>
        <v>hamid#2020</v>
      </c>
      <c r="E15" t="str">
        <f>CONCATENATE(LOWER(A$2),"_2020")</f>
        <v>hamid_2020</v>
      </c>
      <c r="F15" t="str">
        <f>CONCATENATE(LOWER(A$2),"&amp;2020")</f>
        <v>hamid&amp;2020</v>
      </c>
      <c r="G15" t="str">
        <f>CONCATENATE(LOWER(A$2),"^2020")</f>
        <v>hamid^2020</v>
      </c>
      <c r="H15" t="str">
        <f>CONCATENATE(LOWER(LEFT(A$2,4)),"@2020")</f>
        <v>hami@2020</v>
      </c>
      <c r="I15" t="str">
        <f>CONCATENATE(LOWER(LEFT(A$2,4)),"@@2020")</f>
        <v>hami@@2020</v>
      </c>
      <c r="J15" t="str">
        <f>CONCATENATE(LOWER(LEFT(A$2,4)),"-2020")</f>
        <v>hami-2020</v>
      </c>
      <c r="K15" t="str">
        <f>CONCATENATE(LOWER(LEFT(A$2,4)),"#2020")</f>
        <v>hami#2020</v>
      </c>
      <c r="L15" t="str">
        <f>CONCATENATE(LOWER(LEFT(A$2,4)),"_2020")</f>
        <v>hami_2020</v>
      </c>
      <c r="M15" t="str">
        <f>CONCATENATE(LOWER(LEFT(A$2,4)),"&amp;2020")</f>
        <v>hami&amp;2020</v>
      </c>
      <c r="N15" t="str">
        <f>CONCATENATE(LOWER(LEFT(A$2,4)),"^2020")</f>
        <v>hami^2020</v>
      </c>
      <c r="O15" t="str">
        <f>CONCATENATE(LOWER(LEFT(A$2,3)),"@2020")</f>
        <v>ham@2020</v>
      </c>
      <c r="P15" t="str">
        <f>CONCATENATE(LOWER(LEFT(A$2,3)),"@@2020")</f>
        <v>ham@@2020</v>
      </c>
      <c r="Q15" t="str">
        <f>CONCATENATE(LOWER(LEFT(A$2,3)),"-2020")</f>
        <v>ham-2020</v>
      </c>
      <c r="R15" t="str">
        <f>CONCATENATE(LOWER(LEFT(A$2,3)),"#2020")</f>
        <v>ham#2020</v>
      </c>
      <c r="S15" t="str">
        <f>CONCATENATE(LOWER(LEFT(A$2,3)),"_2020")</f>
        <v>ham_2020</v>
      </c>
      <c r="T15" t="str">
        <f>CONCATENATE(LOWER(LEFT(A$2,3)),"&amp;2020")</f>
        <v>ham&amp;2020</v>
      </c>
      <c r="U15" t="str">
        <f>CONCATENATE(LOWER(LEFT(A$2,3)),"^2020")</f>
        <v>ham^2020</v>
      </c>
    </row>
    <row r="16" spans="1:21" x14ac:dyDescent="0.3">
      <c r="A16" t="str">
        <f>CONCATENATE(PROPER(A$2),"@2020")</f>
        <v>Hamid@2020</v>
      </c>
      <c r="B16" t="str">
        <f>CONCATENATE(PROPER(A$2),"@@2020")</f>
        <v>Hamid@@2020</v>
      </c>
      <c r="C16" t="str">
        <f>CONCATENATE(PROPER(A$2),"-2020")</f>
        <v>Hamid-2020</v>
      </c>
      <c r="D16" t="str">
        <f>CONCATENATE(PROPER(A$2),"#2020")</f>
        <v>Hamid#2020</v>
      </c>
      <c r="E16" t="str">
        <f>CONCATENATE(PROPER(A$2),"_2020")</f>
        <v>Hamid_2020</v>
      </c>
      <c r="F16" t="str">
        <f>CONCATENATE(PROPER(A$2),"&amp;2020")</f>
        <v>Hamid&amp;2020</v>
      </c>
      <c r="G16" t="str">
        <f>CONCATENATE(PROPER(A$2),"^2020")</f>
        <v>Hamid^2020</v>
      </c>
      <c r="H16" t="str">
        <f>CONCATENATE(PROPER(LEFT(A$2,4)),"@2020")</f>
        <v>Hami@2020</v>
      </c>
      <c r="I16" t="str">
        <f>CONCATENATE(PROPER(LEFT(A$2,4)),"@@2020")</f>
        <v>Hami@@2020</v>
      </c>
      <c r="J16" t="str">
        <f>CONCATENATE(PROPER(LEFT(A$2,4)),"-2020")</f>
        <v>Hami-2020</v>
      </c>
      <c r="K16" t="str">
        <f>CONCATENATE(PROPER(LEFT(A$2,4)),"#2020")</f>
        <v>Hami#2020</v>
      </c>
      <c r="L16" t="str">
        <f>CONCATENATE(PROPER(LEFT(A$2,4)),"_2020")</f>
        <v>Hami_2020</v>
      </c>
      <c r="M16" t="str">
        <f>CONCATENATE(PROPER(LEFT(A$2,4)),"&amp;2020")</f>
        <v>Hami&amp;2020</v>
      </c>
      <c r="N16" t="str">
        <f>CONCATENATE(PROPER(LEFT(A$2,4)),"^2020")</f>
        <v>Hami^2020</v>
      </c>
      <c r="O16" t="str">
        <f>CONCATENATE(PROPER(LEFT(A$2,3)),"@2020")</f>
        <v>Ham@2020</v>
      </c>
      <c r="P16" t="str">
        <f>CONCATENATE(PROPER(LEFT(A$2,3)),"@@2020")</f>
        <v>Ham@@2020</v>
      </c>
      <c r="Q16" t="str">
        <f>CONCATENATE(PROPER(LEFT(A$2,3)),"-2020")</f>
        <v>Ham-2020</v>
      </c>
      <c r="R16" t="str">
        <f>CONCATENATE(PROPER(LEFT(A$2,3)),"#2020")</f>
        <v>Ham#2020</v>
      </c>
      <c r="S16" t="str">
        <f>CONCATENATE(PROPER(LEFT(A$2,3)),"_2020")</f>
        <v>Ham_2020</v>
      </c>
      <c r="T16" t="str">
        <f>CONCATENATE(PROPER(LEFT(A$2,3)),"&amp;2020")</f>
        <v>Ham&amp;2020</v>
      </c>
      <c r="U16" t="str">
        <f>CONCATENATE(PROPER(LEFT(A$2,3)),"^2020")</f>
        <v>Ham^2020</v>
      </c>
    </row>
    <row r="17" spans="1:21" x14ac:dyDescent="0.3">
      <c r="A17" t="str">
        <f>CONCATENATE(UPPER(A$2),"@2020")</f>
        <v>HAMID@2020</v>
      </c>
      <c r="B17" t="str">
        <f>CONCATENATE(UPPER(A$2),"@@2020")</f>
        <v>HAMID@@2020</v>
      </c>
      <c r="C17" t="str">
        <f>CONCATENATE(UPPER(A$2),"-2020")</f>
        <v>HAMID-2020</v>
      </c>
      <c r="D17" t="str">
        <f>CONCATENATE(UPPER(A$2),"#2020")</f>
        <v>HAMID#2020</v>
      </c>
      <c r="E17" t="str">
        <f>CONCATENATE(UPPER(A$2),"_2020")</f>
        <v>HAMID_2020</v>
      </c>
      <c r="F17" t="str">
        <f>CONCATENATE(UPPER(A$2),"&amp;2020")</f>
        <v>HAMID&amp;2020</v>
      </c>
      <c r="G17" t="str">
        <f>CONCATENATE(UPPER(A$2),"^2020")</f>
        <v>HAMID^2020</v>
      </c>
      <c r="H17" t="str">
        <f>CONCATENATE(UPPER(LEFT(A$2,4)),"@2020")</f>
        <v>HAMI@2020</v>
      </c>
      <c r="I17" t="str">
        <f>CONCATENATE(UPPER(LEFT(A$2,4)),"@@2020")</f>
        <v>HAMI@@2020</v>
      </c>
      <c r="J17" t="str">
        <f>CONCATENATE(UPPER(LEFT(A$2,4)),"-2020")</f>
        <v>HAMI-2020</v>
      </c>
      <c r="K17" t="str">
        <f>CONCATENATE(UPPER(LEFT(A$2,4)),"#2020")</f>
        <v>HAMI#2020</v>
      </c>
      <c r="L17" t="str">
        <f>CONCATENATE(UPPER(LEFT(A$2,4)),"_2020")</f>
        <v>HAMI_2020</v>
      </c>
      <c r="M17" t="str">
        <f>CONCATENATE(UPPER(LEFT(A$2,4)),"&amp;2020")</f>
        <v>HAMI&amp;2020</v>
      </c>
      <c r="N17" t="str">
        <f>CONCATENATE(UPPER(LEFT(A$2,4)),"^2020")</f>
        <v>HAMI^2020</v>
      </c>
      <c r="O17" t="str">
        <f>CONCATENATE(UPPER(LEFT(A$2,3)),"@2020")</f>
        <v>HAM@2020</v>
      </c>
      <c r="P17" t="str">
        <f>CONCATENATE(UPPER(LEFT(A$2,3)),"@@2020")</f>
        <v>HAM@@2020</v>
      </c>
      <c r="Q17" t="str">
        <f>CONCATENATE(UPPER(LEFT(A$2,3)),"-2020")</f>
        <v>HAM-2020</v>
      </c>
      <c r="R17" t="str">
        <f>CONCATENATE(UPPER(LEFT(A$2,3)),"#2020")</f>
        <v>HAM#2020</v>
      </c>
      <c r="S17" t="str">
        <f>CONCATENATE(UPPER(LEFT(A$2,3)),"_2020")</f>
        <v>HAM_2020</v>
      </c>
      <c r="T17" t="str">
        <f>CONCATENATE(UPPER(LEFT(A$2,3)),"&amp;2020")</f>
        <v>HAM&amp;2020</v>
      </c>
      <c r="U17" t="str">
        <f>CONCATENATE(UPPER(LEFT(A$2,3)),"^2020")</f>
        <v>HAM^2020</v>
      </c>
    </row>
    <row r="18" spans="1:21" x14ac:dyDescent="0.3">
      <c r="A18" t="str">
        <f>CONCATENATE(LOWER(A$2),"@2021")</f>
        <v>hamid@2021</v>
      </c>
      <c r="B18" t="str">
        <f>CONCATENATE(LOWER(A$2),"@@2021")</f>
        <v>hamid@@2021</v>
      </c>
      <c r="C18" t="str">
        <f>CONCATENATE(LOWER(A$2),"-2021")</f>
        <v>hamid-2021</v>
      </c>
      <c r="D18" t="str">
        <f>CONCATENATE(LOWER(A$2),"#2021")</f>
        <v>hamid#2021</v>
      </c>
      <c r="E18" t="str">
        <f>CONCATENATE(LOWER(A$2),"_2021")</f>
        <v>hamid_2021</v>
      </c>
      <c r="F18" t="str">
        <f>CONCATENATE(LOWER(A$2),"&amp;2021")</f>
        <v>hamid&amp;2021</v>
      </c>
      <c r="G18" t="str">
        <f>CONCATENATE(LOWER(A$2),"^2021")</f>
        <v>hamid^2021</v>
      </c>
      <c r="H18" t="str">
        <f>CONCATENATE(LOWER(LEFT(A$2,4)),"@2021")</f>
        <v>hami@2021</v>
      </c>
      <c r="I18" t="str">
        <f>CONCATENATE(LOWER(LEFT(A$2,4)),"@@2021")</f>
        <v>hami@@2021</v>
      </c>
      <c r="J18" t="str">
        <f>CONCATENATE(LOWER(LEFT(A$2,4)),"-2021")</f>
        <v>hami-2021</v>
      </c>
      <c r="K18" t="str">
        <f>CONCATENATE(LOWER(LEFT(A$2,4)),"#2021")</f>
        <v>hami#2021</v>
      </c>
      <c r="L18" t="str">
        <f>CONCATENATE(LOWER(LEFT(A$2,4)),"_2021")</f>
        <v>hami_2021</v>
      </c>
      <c r="M18" t="str">
        <f>CONCATENATE(LOWER(LEFT(A$2,4)),"&amp;2021")</f>
        <v>hami&amp;2021</v>
      </c>
      <c r="N18" t="str">
        <f>CONCATENATE(LOWER(LEFT(A$2,4)),"^2021")</f>
        <v>hami^2021</v>
      </c>
      <c r="O18" t="str">
        <f>CONCATENATE(LOWER(LEFT(A$2,3)),"@2021")</f>
        <v>ham@2021</v>
      </c>
      <c r="P18" t="str">
        <f>CONCATENATE(LOWER(LEFT(A$2,3)),"@@2021")</f>
        <v>ham@@2021</v>
      </c>
      <c r="Q18" t="str">
        <f>CONCATENATE(LOWER(LEFT(A$2,3)),"-2021")</f>
        <v>ham-2021</v>
      </c>
      <c r="R18" t="str">
        <f>CONCATENATE(LOWER(LEFT(A$2,3)),"#2021")</f>
        <v>ham#2021</v>
      </c>
      <c r="S18" t="str">
        <f>CONCATENATE(LOWER(LEFT(A$2,3)),"_2021")</f>
        <v>ham_2021</v>
      </c>
      <c r="T18" t="str">
        <f>CONCATENATE(LOWER(LEFT(A$2,3)),"&amp;2021")</f>
        <v>ham&amp;2021</v>
      </c>
      <c r="U18" t="str">
        <f>CONCATENATE(LOWER(LEFT(A$2,3)),"^2021")</f>
        <v>ham^2021</v>
      </c>
    </row>
    <row r="19" spans="1:21" x14ac:dyDescent="0.3">
      <c r="A19" t="str">
        <f>CONCATENATE(PROPER(A$2),"@2021")</f>
        <v>Hamid@2021</v>
      </c>
      <c r="B19" t="str">
        <f>CONCATENATE(PROPER(A$2),"@@2021")</f>
        <v>Hamid@@2021</v>
      </c>
      <c r="C19" t="str">
        <f>CONCATENATE(PROPER(A$2),"-2021")</f>
        <v>Hamid-2021</v>
      </c>
      <c r="D19" t="str">
        <f>CONCATENATE(PROPER(A$2),"#2021")</f>
        <v>Hamid#2021</v>
      </c>
      <c r="E19" t="str">
        <f>CONCATENATE(PROPER(A$2),"_2021")</f>
        <v>Hamid_2021</v>
      </c>
      <c r="F19" t="str">
        <f>CONCATENATE(PROPER(A$2),"&amp;2021")</f>
        <v>Hamid&amp;2021</v>
      </c>
      <c r="G19" t="str">
        <f>CONCATENATE(PROPER(A$2),"^2021")</f>
        <v>Hamid^2021</v>
      </c>
      <c r="H19" t="str">
        <f>CONCATENATE(PROPER(LEFT(A$2,4)),"@2021")</f>
        <v>Hami@2021</v>
      </c>
      <c r="I19" t="str">
        <f>CONCATENATE(PROPER(LEFT(A$2,4)),"@@2021")</f>
        <v>Hami@@2021</v>
      </c>
      <c r="J19" t="str">
        <f>CONCATENATE(PROPER(LEFT(A$2,4)),"-2021")</f>
        <v>Hami-2021</v>
      </c>
      <c r="K19" t="str">
        <f>CONCATENATE(PROPER(LEFT(A$2,4)),"#2021")</f>
        <v>Hami#2021</v>
      </c>
      <c r="L19" t="str">
        <f>CONCATENATE(PROPER(LEFT(A$2,4)),"_2021")</f>
        <v>Hami_2021</v>
      </c>
      <c r="M19" t="str">
        <f>CONCATENATE(PROPER(LEFT(A$2,4)),"&amp;2021")</f>
        <v>Hami&amp;2021</v>
      </c>
      <c r="N19" t="str">
        <f>CONCATENATE(PROPER(LEFT(A$2,4)),"^2021")</f>
        <v>Hami^2021</v>
      </c>
      <c r="O19" t="str">
        <f>CONCATENATE(PROPER(LEFT(A$2,3)),"@2021")</f>
        <v>Ham@2021</v>
      </c>
      <c r="P19" t="str">
        <f>CONCATENATE(PROPER(LEFT(A$2,3)),"@@2021")</f>
        <v>Ham@@2021</v>
      </c>
      <c r="Q19" t="str">
        <f>CONCATENATE(PROPER(LEFT(A$2,3)),"-2021")</f>
        <v>Ham-2021</v>
      </c>
      <c r="R19" t="str">
        <f>CONCATENATE(PROPER(LEFT(A$2,3)),"#2021")</f>
        <v>Ham#2021</v>
      </c>
      <c r="S19" t="str">
        <f>CONCATENATE(PROPER(LEFT(A$2,3)),"_2021")</f>
        <v>Ham_2021</v>
      </c>
      <c r="T19" t="str">
        <f>CONCATENATE(PROPER(LEFT(A$2,3)),"&amp;2021")</f>
        <v>Ham&amp;2021</v>
      </c>
      <c r="U19" t="str">
        <f>CONCATENATE(PROPER(LEFT(A$2,3)),"^2021")</f>
        <v>Ham^2021</v>
      </c>
    </row>
    <row r="20" spans="1:21" x14ac:dyDescent="0.3">
      <c r="A20" t="str">
        <f>CONCATENATE(UPPER(A$2),"@2021")</f>
        <v>HAMID@2021</v>
      </c>
      <c r="B20" t="str">
        <f>CONCATENATE(UPPER(A$2),"@@2021")</f>
        <v>HAMID@@2021</v>
      </c>
      <c r="C20" t="str">
        <f>CONCATENATE(UPPER(A$2),"-2021")</f>
        <v>HAMID-2021</v>
      </c>
      <c r="D20" t="str">
        <f>CONCATENATE(UPPER(A$2),"#2021")</f>
        <v>HAMID#2021</v>
      </c>
      <c r="E20" t="str">
        <f>CONCATENATE(UPPER(A$2),"_2021")</f>
        <v>HAMID_2021</v>
      </c>
      <c r="F20" t="str">
        <f>CONCATENATE(UPPER(A$2),"&amp;2021")</f>
        <v>HAMID&amp;2021</v>
      </c>
      <c r="G20" t="str">
        <f>CONCATENATE(UPPER(A$2),"^2021")</f>
        <v>HAMID^2021</v>
      </c>
      <c r="H20" t="str">
        <f>CONCATENATE(UPPER(LEFT(A$2,4)),"@2021")</f>
        <v>HAMI@2021</v>
      </c>
      <c r="I20" t="str">
        <f>CONCATENATE(UPPER(LEFT(A$2,4)),"@@2021")</f>
        <v>HAMI@@2021</v>
      </c>
      <c r="J20" t="str">
        <f>CONCATENATE(UPPER(LEFT(A$2,4)),"-2021")</f>
        <v>HAMI-2021</v>
      </c>
      <c r="K20" t="str">
        <f>CONCATENATE(UPPER(LEFT(A$2,4)),"#2021")</f>
        <v>HAMI#2021</v>
      </c>
      <c r="L20" t="str">
        <f>CONCATENATE(UPPER(LEFT(A$2,4)),"_2021")</f>
        <v>HAMI_2021</v>
      </c>
      <c r="M20" t="str">
        <f>CONCATENATE(UPPER(LEFT(A$2,4)),"&amp;2021")</f>
        <v>HAMI&amp;2021</v>
      </c>
      <c r="N20" t="str">
        <f>CONCATENATE(UPPER(LEFT(A$2,4)),"^2021")</f>
        <v>HAMI^2021</v>
      </c>
      <c r="O20" t="str">
        <f>CONCATENATE(UPPER(LEFT(A$2,3)),"@2021")</f>
        <v>HAM@2021</v>
      </c>
      <c r="P20" t="str">
        <f>CONCATENATE(UPPER(LEFT(A$2,3)),"@@2021")</f>
        <v>HAM@@2021</v>
      </c>
      <c r="Q20" t="str">
        <f>CONCATENATE(UPPER(LEFT(A$2,3)),"-2021")</f>
        <v>HAM-2021</v>
      </c>
      <c r="R20" t="str">
        <f>CONCATENATE(UPPER(LEFT(A$2,3)),"#2021")</f>
        <v>HAM#2021</v>
      </c>
      <c r="S20" t="str">
        <f>CONCATENATE(UPPER(LEFT(A$2,3)),"_2021")</f>
        <v>HAM_2021</v>
      </c>
      <c r="T20" t="str">
        <f>CONCATENATE(UPPER(LEFT(A$2,3)),"&amp;2021")</f>
        <v>HAM&amp;2021</v>
      </c>
      <c r="U20" t="str">
        <f>CONCATENATE(UPPER(LEFT(A$2,3)),"^2021")</f>
        <v>HAM^2021</v>
      </c>
    </row>
    <row r="21" spans="1:21" x14ac:dyDescent="0.3">
      <c r="A21" t="str">
        <f>CONCATENATE(LOWER(A$2),"@2022")</f>
        <v>hamid@2022</v>
      </c>
      <c r="B21" t="str">
        <f>CONCATENATE(LOWER(A$2),"@@2022")</f>
        <v>hamid@@2022</v>
      </c>
      <c r="C21" t="str">
        <f>CONCATENATE(LOWER(A$2),"-2022")</f>
        <v>hamid-2022</v>
      </c>
      <c r="D21" t="str">
        <f>CONCATENATE(LOWER(A$2),"#2022")</f>
        <v>hamid#2022</v>
      </c>
      <c r="E21" t="str">
        <f>CONCATENATE(LOWER(A$2),"_2022")</f>
        <v>hamid_2022</v>
      </c>
      <c r="F21" t="str">
        <f>CONCATENATE(LOWER(A$2),"&amp;2022")</f>
        <v>hamid&amp;2022</v>
      </c>
      <c r="G21" t="str">
        <f>CONCATENATE(LOWER(A$2),"^2022")</f>
        <v>hamid^2022</v>
      </c>
      <c r="H21" t="str">
        <f>CONCATENATE(LOWER(LEFT(A$2,4)),"@2022")</f>
        <v>hami@2022</v>
      </c>
      <c r="I21" t="str">
        <f>CONCATENATE(LOWER(LEFT(A$2,4)),"@@2022")</f>
        <v>hami@@2022</v>
      </c>
      <c r="J21" t="str">
        <f>CONCATENATE(LOWER(LEFT(A$2,4)),"-2022")</f>
        <v>hami-2022</v>
      </c>
      <c r="K21" t="str">
        <f>CONCATENATE(LOWER(LEFT(A$2,4)),"#2022")</f>
        <v>hami#2022</v>
      </c>
      <c r="L21" t="str">
        <f>CONCATENATE(LOWER(LEFT(A$2,4)),"_2022")</f>
        <v>hami_2022</v>
      </c>
      <c r="M21" t="str">
        <f>CONCATENATE(LOWER(LEFT(A$2,4)),"&amp;2022")</f>
        <v>hami&amp;2022</v>
      </c>
      <c r="N21" t="str">
        <f>CONCATENATE(LOWER(LEFT(A$2,4)),"^2022")</f>
        <v>hami^2022</v>
      </c>
      <c r="O21" t="str">
        <f>CONCATENATE(LOWER(LEFT(A$2,3)),"@2022")</f>
        <v>ham@2022</v>
      </c>
      <c r="P21" t="str">
        <f>CONCATENATE(LOWER(LEFT(A$2,3)),"@@2022")</f>
        <v>ham@@2022</v>
      </c>
      <c r="Q21" t="str">
        <f>CONCATENATE(LOWER(LEFT(A$2,3)),"-2022")</f>
        <v>ham-2022</v>
      </c>
      <c r="R21" t="str">
        <f>CONCATENATE(LOWER(LEFT(A$2,3)),"#2022")</f>
        <v>ham#2022</v>
      </c>
      <c r="S21" t="str">
        <f>CONCATENATE(LOWER(LEFT(A$2,3)),"_2022")</f>
        <v>ham_2022</v>
      </c>
      <c r="T21" t="str">
        <f>CONCATENATE(LOWER(LEFT(A$2,3)),"&amp;2022")</f>
        <v>ham&amp;2022</v>
      </c>
      <c r="U21" t="str">
        <f>CONCATENATE(LOWER(LEFT(A$2,3)),"^2022")</f>
        <v>ham^2022</v>
      </c>
    </row>
    <row r="22" spans="1:21" x14ac:dyDescent="0.3">
      <c r="A22" t="str">
        <f>CONCATENATE(PROPER(A$2),"@2022")</f>
        <v>Hamid@2022</v>
      </c>
      <c r="B22" t="str">
        <f>CONCATENATE(PROPER(A$2),"@@2022")</f>
        <v>Hamid@@2022</v>
      </c>
      <c r="C22" t="str">
        <f>CONCATENATE(PROPER(A$2),"-2022")</f>
        <v>Hamid-2022</v>
      </c>
      <c r="D22" t="str">
        <f>CONCATENATE(PROPER(A$2),"#2022")</f>
        <v>Hamid#2022</v>
      </c>
      <c r="E22" t="str">
        <f>CONCATENATE(PROPER(A$2),"_2022")</f>
        <v>Hamid_2022</v>
      </c>
      <c r="F22" t="str">
        <f>CONCATENATE(PROPER(A$2),"&amp;2022")</f>
        <v>Hamid&amp;2022</v>
      </c>
      <c r="G22" t="str">
        <f>CONCATENATE(PROPER(A$2),"^2022")</f>
        <v>Hamid^2022</v>
      </c>
      <c r="H22" t="str">
        <f>CONCATENATE(PROPER(LEFT(A$2,4)),"@2022")</f>
        <v>Hami@2022</v>
      </c>
      <c r="I22" t="str">
        <f>CONCATENATE(PROPER(LEFT(A$2,4)),"@@2022")</f>
        <v>Hami@@2022</v>
      </c>
      <c r="J22" t="str">
        <f>CONCATENATE(PROPER(LEFT(A$2,4)),"-2022")</f>
        <v>Hami-2022</v>
      </c>
      <c r="K22" t="str">
        <f>CONCATENATE(PROPER(LEFT(A$2,4)),"#2022")</f>
        <v>Hami#2022</v>
      </c>
      <c r="L22" t="str">
        <f>CONCATENATE(PROPER(LEFT(A$2,4)),"_2022")</f>
        <v>Hami_2022</v>
      </c>
      <c r="M22" t="str">
        <f>CONCATENATE(PROPER(LEFT(A$2,4)),"&amp;2022")</f>
        <v>Hami&amp;2022</v>
      </c>
      <c r="N22" t="str">
        <f>CONCATENATE(PROPER(LEFT(A$2,4)),"^2022")</f>
        <v>Hami^2022</v>
      </c>
      <c r="O22" t="str">
        <f>CONCATENATE(PROPER(LEFT(A$2,3)),"@2022")</f>
        <v>Ham@2022</v>
      </c>
      <c r="P22" t="str">
        <f>CONCATENATE(PROPER(LEFT(A$2,3)),"@@2022")</f>
        <v>Ham@@2022</v>
      </c>
      <c r="Q22" t="str">
        <f>CONCATENATE(PROPER(LEFT(A$2,3)),"-2022")</f>
        <v>Ham-2022</v>
      </c>
      <c r="R22" t="str">
        <f>CONCATENATE(PROPER(LEFT(A$2,3)),"#2022")</f>
        <v>Ham#2022</v>
      </c>
      <c r="S22" t="str">
        <f>CONCATENATE(PROPER(LEFT(A$2,3)),"_2022")</f>
        <v>Ham_2022</v>
      </c>
      <c r="T22" t="str">
        <f>CONCATENATE(PROPER(LEFT(A$2,3)),"&amp;2022")</f>
        <v>Ham&amp;2022</v>
      </c>
      <c r="U22" t="str">
        <f>CONCATENATE(PROPER(LEFT(A$2,3)),"^2022")</f>
        <v>Ham^2022</v>
      </c>
    </row>
    <row r="23" spans="1:21" x14ac:dyDescent="0.3">
      <c r="A23" t="str">
        <f>CONCATENATE(UPPER(A$2),"@2022")</f>
        <v>HAMID@2022</v>
      </c>
      <c r="B23" t="str">
        <f>CONCATENATE(UPPER(A$2),"@@2022")</f>
        <v>HAMID@@2022</v>
      </c>
      <c r="C23" t="str">
        <f>CONCATENATE(UPPER(A$2),"-2022")</f>
        <v>HAMID-2022</v>
      </c>
      <c r="D23" t="str">
        <f>CONCATENATE(UPPER(A$2),"#2022")</f>
        <v>HAMID#2022</v>
      </c>
      <c r="E23" t="str">
        <f>CONCATENATE(UPPER(A$2),"_2022")</f>
        <v>HAMID_2022</v>
      </c>
      <c r="F23" t="str">
        <f>CONCATENATE(UPPER(A$2),"&amp;2022")</f>
        <v>HAMID&amp;2022</v>
      </c>
      <c r="G23" t="str">
        <f>CONCATENATE(UPPER(A$2),"^2022")</f>
        <v>HAMID^2022</v>
      </c>
      <c r="H23" t="str">
        <f>CONCATENATE(UPPER(LEFT(A$2,4)),"@2022")</f>
        <v>HAMI@2022</v>
      </c>
      <c r="I23" t="str">
        <f>CONCATENATE(UPPER(LEFT(A$2,4)),"@@2022")</f>
        <v>HAMI@@2022</v>
      </c>
      <c r="J23" t="str">
        <f>CONCATENATE(UPPER(LEFT(A$2,4)),"-2022")</f>
        <v>HAMI-2022</v>
      </c>
      <c r="K23" t="str">
        <f>CONCATENATE(UPPER(LEFT(A$2,4)),"#2022")</f>
        <v>HAMI#2022</v>
      </c>
      <c r="L23" t="str">
        <f>CONCATENATE(UPPER(LEFT(A$2,4)),"_2022")</f>
        <v>HAMI_2022</v>
      </c>
      <c r="M23" t="str">
        <f>CONCATENATE(UPPER(LEFT(A$2,4)),"&amp;2022")</f>
        <v>HAMI&amp;2022</v>
      </c>
      <c r="N23" t="str">
        <f>CONCATENATE(UPPER(LEFT(A$2,4)),"^2022")</f>
        <v>HAMI^2022</v>
      </c>
      <c r="O23" t="str">
        <f>CONCATENATE(UPPER(LEFT(A$2,3)),"@2022")</f>
        <v>HAM@2022</v>
      </c>
      <c r="P23" t="str">
        <f>CONCATENATE(UPPER(LEFT(A$2,3)),"@@2022")</f>
        <v>HAM@@2022</v>
      </c>
      <c r="Q23" t="str">
        <f>CONCATENATE(UPPER(LEFT(A$2,3)),"-2022")</f>
        <v>HAM-2022</v>
      </c>
      <c r="R23" t="str">
        <f>CONCATENATE(UPPER(LEFT(A$2,3)),"#2022")</f>
        <v>HAM#2022</v>
      </c>
      <c r="S23" t="str">
        <f>CONCATENATE(UPPER(LEFT(A$2,3)),"_2022")</f>
        <v>HAM_2022</v>
      </c>
      <c r="T23" t="str">
        <f>CONCATENATE(UPPER(LEFT(A$2,3)),"&amp;2022")</f>
        <v>HAM&amp;2022</v>
      </c>
      <c r="U23" t="str">
        <f>CONCATENATE(UPPER(LEFT(A$2,3)),"^2022")</f>
        <v>HAM^2022</v>
      </c>
    </row>
    <row r="24" spans="1:21" x14ac:dyDescent="0.3">
      <c r="A24" t="str">
        <f>CONCATENATE(LOWER(A$2),"@321")</f>
        <v>hamid@321</v>
      </c>
      <c r="B24" t="str">
        <f>CONCATENATE(LOWER(A$2),"@@321")</f>
        <v>hamid@@321</v>
      </c>
      <c r="C24" t="str">
        <f>CONCATENATE(LOWER(A$2),"-321")</f>
        <v>hamid-321</v>
      </c>
      <c r="D24" t="str">
        <f>CONCATENATE(LOWER(A$2),"#321")</f>
        <v>hamid#321</v>
      </c>
      <c r="E24" t="str">
        <f>CONCATENATE(LOWER(A$2),"_321")</f>
        <v>hamid_321</v>
      </c>
      <c r="F24" t="str">
        <f>CONCATENATE(LOWER(A$2),"&amp;321")</f>
        <v>hamid&amp;321</v>
      </c>
      <c r="G24" t="str">
        <f>CONCATENATE(LOWER(A$2),"^321")</f>
        <v>hamid^321</v>
      </c>
      <c r="H24" t="str">
        <f>CONCATENATE(LOWER(LEFT(A$2,4)),"@321")</f>
        <v>hami@321</v>
      </c>
      <c r="I24" t="str">
        <f>CONCATENATE(LOWER(LEFT(A$2,4)),"@@321")</f>
        <v>hami@@321</v>
      </c>
      <c r="J24" t="str">
        <f>CONCATENATE(LOWER(LEFT(A$2,4)),"-321")</f>
        <v>hami-321</v>
      </c>
      <c r="K24" t="str">
        <f>CONCATENATE(LOWER(LEFT(A$2,4)),"#321")</f>
        <v>hami#321</v>
      </c>
      <c r="L24" t="str">
        <f>CONCATENATE(LOWER(LEFT(A$2,4)),"_321")</f>
        <v>hami_321</v>
      </c>
      <c r="M24" t="str">
        <f>CONCATENATE(LOWER(LEFT(A$2,4)),"&amp;321")</f>
        <v>hami&amp;321</v>
      </c>
      <c r="N24" t="str">
        <f>CONCATENATE(LOWER(LEFT(A$2,4)),"^321")</f>
        <v>hami^321</v>
      </c>
      <c r="O24" t="str">
        <f>CONCATENATE(LOWER(LEFT(A$2,3)),"@321")</f>
        <v>ham@321</v>
      </c>
      <c r="P24" t="str">
        <f>CONCATENATE(LOWER(LEFT(A$2,3)),"@@321")</f>
        <v>ham@@321</v>
      </c>
      <c r="Q24" t="str">
        <f>CONCATENATE(LOWER(LEFT(A$2,3)),"-321")</f>
        <v>ham-321</v>
      </c>
      <c r="R24" t="str">
        <f>CONCATENATE(LOWER(LEFT(A$2,3)),"#321")</f>
        <v>ham#321</v>
      </c>
      <c r="S24" t="str">
        <f>CONCATENATE(LOWER(LEFT(A$2,3)),"_321")</f>
        <v>ham_321</v>
      </c>
      <c r="T24" t="str">
        <f>CONCATENATE(LOWER(LEFT(A$2,3)),"&amp;321")</f>
        <v>ham&amp;321</v>
      </c>
      <c r="U24" t="str">
        <f>CONCATENATE(LOWER(LEFT(A$2,3)),"^321")</f>
        <v>ham^321</v>
      </c>
    </row>
    <row r="25" spans="1:21" x14ac:dyDescent="0.3">
      <c r="A25" t="str">
        <f>CONCATENATE(PROPER(A$2),"@321")</f>
        <v>Hamid@321</v>
      </c>
      <c r="B25" t="str">
        <f>CONCATENATE(PROPER(A$2),"@@321")</f>
        <v>Hamid@@321</v>
      </c>
      <c r="C25" t="str">
        <f>CONCATENATE(PROPER(A$2),"-321")</f>
        <v>Hamid-321</v>
      </c>
      <c r="D25" t="str">
        <f>CONCATENATE(PROPER(A$2),"#321")</f>
        <v>Hamid#321</v>
      </c>
      <c r="E25" t="str">
        <f>CONCATENATE(PROPER(A$2),"_321")</f>
        <v>Hamid_321</v>
      </c>
      <c r="F25" t="str">
        <f>CONCATENATE(PROPER(A$2),"&amp;321")</f>
        <v>Hamid&amp;321</v>
      </c>
      <c r="G25" t="str">
        <f>CONCATENATE(PROPER(A$2),"^321")</f>
        <v>Hamid^321</v>
      </c>
      <c r="H25" t="str">
        <f>CONCATENATE(PROPER(LEFT(A$2,4)),"@321")</f>
        <v>Hami@321</v>
      </c>
      <c r="I25" t="str">
        <f>CONCATENATE(PROPER(LEFT(A$2,4)),"@@321")</f>
        <v>Hami@@321</v>
      </c>
      <c r="J25" t="str">
        <f>CONCATENATE(PROPER(LEFT(A$2,4)),"-321")</f>
        <v>Hami-321</v>
      </c>
      <c r="K25" t="str">
        <f>CONCATENATE(PROPER(LEFT(A$2,4)),"#321")</f>
        <v>Hami#321</v>
      </c>
      <c r="L25" t="str">
        <f>CONCATENATE(PROPER(LEFT(A$2,4)),"_321")</f>
        <v>Hami_321</v>
      </c>
      <c r="M25" t="str">
        <f>CONCATENATE(PROPER(LEFT(A$2,4)),"&amp;321")</f>
        <v>Hami&amp;321</v>
      </c>
      <c r="N25" t="str">
        <f>CONCATENATE(PROPER(LEFT(A$2,4)),"^321")</f>
        <v>Hami^321</v>
      </c>
      <c r="O25" t="str">
        <f>CONCATENATE(PROPER(LEFT(A$2,3)),"@321")</f>
        <v>Ham@321</v>
      </c>
      <c r="P25" t="str">
        <f>CONCATENATE(PROPER(LEFT(A$2,3)),"@@321")</f>
        <v>Ham@@321</v>
      </c>
      <c r="Q25" t="str">
        <f>CONCATENATE(PROPER(LEFT(A$2,3)),"-321")</f>
        <v>Ham-321</v>
      </c>
      <c r="R25" t="str">
        <f>CONCATENATE(PROPER(LEFT(A$2,3)),"#321")</f>
        <v>Ham#321</v>
      </c>
      <c r="S25" t="str">
        <f>CONCATENATE(PROPER(LEFT(A$2,3)),"_321")</f>
        <v>Ham_321</v>
      </c>
      <c r="T25" t="str">
        <f>CONCATENATE(PROPER(LEFT(A$2,3)),"&amp;321")</f>
        <v>Ham&amp;321</v>
      </c>
      <c r="U25" t="str">
        <f>CONCATENATE(PROPER(LEFT(A$2,3)),"^321")</f>
        <v>Ham^321</v>
      </c>
    </row>
    <row r="26" spans="1:21" x14ac:dyDescent="0.3">
      <c r="A26" t="str">
        <f>CONCATENATE(UPPER(A$2),"@321")</f>
        <v>HAMID@321</v>
      </c>
      <c r="B26" t="str">
        <f>CONCATENATE(UPPER(A$2),"@@321")</f>
        <v>HAMID@@321</v>
      </c>
      <c r="C26" t="str">
        <f>CONCATENATE(UPPER(A$2),"-321")</f>
        <v>HAMID-321</v>
      </c>
      <c r="D26" t="str">
        <f>CONCATENATE(UPPER(A$2),"#321")</f>
        <v>HAMID#321</v>
      </c>
      <c r="E26" t="str">
        <f>CONCATENATE(UPPER(A$2),"_321")</f>
        <v>HAMID_321</v>
      </c>
      <c r="F26" t="str">
        <f>CONCATENATE(UPPER(A$2),"&amp;321")</f>
        <v>HAMID&amp;321</v>
      </c>
      <c r="G26" t="str">
        <f>CONCATENATE(UPPER(A$2),"^321")</f>
        <v>HAMID^321</v>
      </c>
      <c r="H26" t="str">
        <f>CONCATENATE(UPPER(LEFT(A$2,4)),"@321")</f>
        <v>HAMI@321</v>
      </c>
      <c r="I26" t="str">
        <f>CONCATENATE(UPPER(LEFT(A$2,4)),"@@321")</f>
        <v>HAMI@@321</v>
      </c>
      <c r="J26" t="str">
        <f>CONCATENATE(UPPER(LEFT(A$2,4)),"-321")</f>
        <v>HAMI-321</v>
      </c>
      <c r="K26" t="str">
        <f>CONCATENATE(UPPER(LEFT(A$2,4)),"#321")</f>
        <v>HAMI#321</v>
      </c>
      <c r="L26" t="str">
        <f>CONCATENATE(UPPER(LEFT(A$2,4)),"_321")</f>
        <v>HAMI_321</v>
      </c>
      <c r="M26" t="str">
        <f>CONCATENATE(UPPER(LEFT(A$2,4)),"&amp;321")</f>
        <v>HAMI&amp;321</v>
      </c>
      <c r="N26" t="str">
        <f>CONCATENATE(UPPER(LEFT(A$2,4)),"^321")</f>
        <v>HAMI^321</v>
      </c>
      <c r="O26" t="str">
        <f>CONCATENATE(UPPER(LEFT(A$2,3)),"@321")</f>
        <v>HAM@321</v>
      </c>
      <c r="P26" t="str">
        <f>CONCATENATE(UPPER(LEFT(A$2,3)),"@@321")</f>
        <v>HAM@@321</v>
      </c>
      <c r="Q26" t="str">
        <f>CONCATENATE(UPPER(LEFT(A$2,3)),"-321")</f>
        <v>HAM-321</v>
      </c>
      <c r="R26" t="str">
        <f>CONCATENATE(UPPER(LEFT(A$2,3)),"#321")</f>
        <v>HAM#321</v>
      </c>
      <c r="S26" t="str">
        <f>CONCATENATE(UPPER(LEFT(A$2,3)),"_321")</f>
        <v>HAM_321</v>
      </c>
      <c r="T26" t="str">
        <f>CONCATENATE(UPPER(LEFT(A$2,3)),"&amp;321")</f>
        <v>HAM&amp;321</v>
      </c>
      <c r="U26" t="str">
        <f>CONCATENATE(UPPER(LEFT(A$2,3)),"^321")</f>
        <v>HAM^321</v>
      </c>
    </row>
    <row r="27" spans="1:21" x14ac:dyDescent="0.3">
      <c r="A27" t="str">
        <f>CONCATENATE(LOWER(A$2),"@4321")</f>
        <v>hamid@4321</v>
      </c>
      <c r="B27" t="str">
        <f>CONCATENATE(LOWER(A$2),"@@4321")</f>
        <v>hamid@@4321</v>
      </c>
      <c r="C27" t="str">
        <f>CONCATENATE(LOWER(A$2),"-4321")</f>
        <v>hamid-4321</v>
      </c>
      <c r="D27" t="str">
        <f>CONCATENATE(LOWER(A$2),"#4321")</f>
        <v>hamid#4321</v>
      </c>
      <c r="E27" t="str">
        <f>CONCATENATE(LOWER(A$2),"_4321")</f>
        <v>hamid_4321</v>
      </c>
      <c r="F27" t="str">
        <f>CONCATENATE(LOWER(A$2),"&amp;4321")</f>
        <v>hamid&amp;4321</v>
      </c>
      <c r="G27" t="str">
        <f>CONCATENATE(LOWER(A$2),"^4321")</f>
        <v>hamid^4321</v>
      </c>
      <c r="H27" t="str">
        <f>CONCATENATE(LOWER(LEFT(A$2,4)),"@4321")</f>
        <v>hami@4321</v>
      </c>
      <c r="I27" t="str">
        <f>CONCATENATE(LOWER(LEFT(A$2,4)),"@@4321")</f>
        <v>hami@@4321</v>
      </c>
      <c r="J27" t="str">
        <f>CONCATENATE(LOWER(LEFT(A$2,4)),"-4321")</f>
        <v>hami-4321</v>
      </c>
      <c r="K27" t="str">
        <f>CONCATENATE(LOWER(LEFT(A$2,4)),"#4321")</f>
        <v>hami#4321</v>
      </c>
      <c r="L27" t="str">
        <f>CONCATENATE(LOWER(LEFT(A$2,4)),"_4321")</f>
        <v>hami_4321</v>
      </c>
      <c r="M27" t="str">
        <f>CONCATENATE(LOWER(LEFT(A$2,4)),"&amp;4321")</f>
        <v>hami&amp;4321</v>
      </c>
      <c r="N27" t="str">
        <f>CONCATENATE(LOWER(LEFT(A$2,4)),"^4321")</f>
        <v>hami^4321</v>
      </c>
      <c r="O27" t="str">
        <f>CONCATENATE(LOWER(LEFT(A$2,3)),"@4321")</f>
        <v>ham@4321</v>
      </c>
      <c r="P27" t="str">
        <f>CONCATENATE(LOWER(LEFT(A$2,3)),"@@4321")</f>
        <v>ham@@4321</v>
      </c>
      <c r="Q27" t="str">
        <f>CONCATENATE(LOWER(LEFT(A$2,3)),"-4321")</f>
        <v>ham-4321</v>
      </c>
      <c r="R27" t="str">
        <f>CONCATENATE(LOWER(LEFT(A$2,3)),"#4321")</f>
        <v>ham#4321</v>
      </c>
      <c r="S27" t="str">
        <f>CONCATENATE(LOWER(LEFT(A$2,3)),"_4321")</f>
        <v>ham_4321</v>
      </c>
      <c r="T27" t="str">
        <f>CONCATENATE(LOWER(LEFT(A$2,3)),"&amp;4321")</f>
        <v>ham&amp;4321</v>
      </c>
      <c r="U27" t="str">
        <f>CONCATENATE(LOWER(LEFT(A$2,3)),"^4321")</f>
        <v>ham^4321</v>
      </c>
    </row>
    <row r="28" spans="1:21" x14ac:dyDescent="0.3">
      <c r="A28" t="str">
        <f>CONCATENATE(PROPER(A$2),"@4321")</f>
        <v>Hamid@4321</v>
      </c>
      <c r="B28" t="str">
        <f>CONCATENATE(PROPER(A$2),"@@4321")</f>
        <v>Hamid@@4321</v>
      </c>
      <c r="C28" t="str">
        <f>CONCATENATE(PROPER(A$2),"-4321")</f>
        <v>Hamid-4321</v>
      </c>
      <c r="D28" t="str">
        <f>CONCATENATE(PROPER(A$2),"#4321")</f>
        <v>Hamid#4321</v>
      </c>
      <c r="E28" t="str">
        <f>CONCATENATE(PROPER(A$2),"_4321")</f>
        <v>Hamid_4321</v>
      </c>
      <c r="F28" t="str">
        <f>CONCATENATE(PROPER(A$2),"&amp;4321")</f>
        <v>Hamid&amp;4321</v>
      </c>
      <c r="G28" t="str">
        <f>CONCATENATE(PROPER(A$2),"^4321")</f>
        <v>Hamid^4321</v>
      </c>
      <c r="H28" t="str">
        <f>CONCATENATE(PROPER(LEFT(A$2,4)),"@4321")</f>
        <v>Hami@4321</v>
      </c>
      <c r="I28" t="str">
        <f>CONCATENATE(PROPER(LEFT(A$2,4)),"@@4321")</f>
        <v>Hami@@4321</v>
      </c>
      <c r="J28" t="str">
        <f>CONCATENATE(PROPER(LEFT(A$2,4)),"-4321")</f>
        <v>Hami-4321</v>
      </c>
      <c r="K28" t="str">
        <f>CONCATENATE(PROPER(LEFT(A$2,4)),"#4321")</f>
        <v>Hami#4321</v>
      </c>
      <c r="L28" t="str">
        <f>CONCATENATE(PROPER(LEFT(A$2,4)),"_4321")</f>
        <v>Hami_4321</v>
      </c>
      <c r="M28" t="str">
        <f>CONCATENATE(PROPER(LEFT(A$2,4)),"&amp;4321")</f>
        <v>Hami&amp;4321</v>
      </c>
      <c r="N28" t="str">
        <f>CONCATENATE(PROPER(LEFT(A$2,4)),"^4321")</f>
        <v>Hami^4321</v>
      </c>
      <c r="O28" t="str">
        <f>CONCATENATE(PROPER(LEFT(A$2,3)),"@4321")</f>
        <v>Ham@4321</v>
      </c>
      <c r="P28" t="str">
        <f>CONCATENATE(PROPER(LEFT(A$2,3)),"@@4321")</f>
        <v>Ham@@4321</v>
      </c>
      <c r="Q28" t="str">
        <f>CONCATENATE(PROPER(LEFT(A$2,3)),"-4321")</f>
        <v>Ham-4321</v>
      </c>
      <c r="R28" t="str">
        <f>CONCATENATE(PROPER(LEFT(A$2,3)),"#4321")</f>
        <v>Ham#4321</v>
      </c>
      <c r="S28" t="str">
        <f>CONCATENATE(PROPER(LEFT(A$2,3)),"_4321")</f>
        <v>Ham_4321</v>
      </c>
      <c r="T28" t="str">
        <f>CONCATENATE(PROPER(LEFT(A$2,3)),"&amp;4321")</f>
        <v>Ham&amp;4321</v>
      </c>
      <c r="U28" t="str">
        <f>CONCATENATE(PROPER(LEFT(A$2,3)),"^4321")</f>
        <v>Ham^4321</v>
      </c>
    </row>
    <row r="29" spans="1:21" x14ac:dyDescent="0.3">
      <c r="A29" t="str">
        <f>CONCATENATE(UPPER(A$2),"@4321")</f>
        <v>HAMID@4321</v>
      </c>
      <c r="B29" t="str">
        <f>CONCATENATE(UPPER(A$2),"@@4321")</f>
        <v>HAMID@@4321</v>
      </c>
      <c r="C29" t="str">
        <f>CONCATENATE(UPPER(A$2),"-4321")</f>
        <v>HAMID-4321</v>
      </c>
      <c r="D29" t="str">
        <f>CONCATENATE(UPPER(A$2),"#4321")</f>
        <v>HAMID#4321</v>
      </c>
      <c r="E29" t="str">
        <f>CONCATENATE(UPPER(A$2),"_4321")</f>
        <v>HAMID_4321</v>
      </c>
      <c r="F29" t="str">
        <f>CONCATENATE(UPPER(A$2),"&amp;4321")</f>
        <v>HAMID&amp;4321</v>
      </c>
      <c r="G29" t="str">
        <f>CONCATENATE(UPPER(A$2),"^4321")</f>
        <v>HAMID^4321</v>
      </c>
      <c r="H29" t="str">
        <f>CONCATENATE(UPPER(LEFT(A$2,4)),"@4321")</f>
        <v>HAMI@4321</v>
      </c>
      <c r="I29" t="str">
        <f>CONCATENATE(UPPER(LEFT(A$2,4)),"@@4321")</f>
        <v>HAMI@@4321</v>
      </c>
      <c r="J29" t="str">
        <f>CONCATENATE(UPPER(LEFT(A$2,4)),"-4321")</f>
        <v>HAMI-4321</v>
      </c>
      <c r="K29" t="str">
        <f>CONCATENATE(UPPER(LEFT(A$2,4)),"#4321")</f>
        <v>HAMI#4321</v>
      </c>
      <c r="L29" t="str">
        <f>CONCATENATE(UPPER(LEFT(A$2,4)),"_4321")</f>
        <v>HAMI_4321</v>
      </c>
      <c r="M29" t="str">
        <f>CONCATENATE(UPPER(LEFT(A$2,4)),"&amp;4321")</f>
        <v>HAMI&amp;4321</v>
      </c>
      <c r="N29" t="str">
        <f>CONCATENATE(UPPER(LEFT(A$2,4)),"^4321")</f>
        <v>HAMI^4321</v>
      </c>
      <c r="O29" t="str">
        <f>CONCATENATE(UPPER(LEFT(A$2,3)),"@4321")</f>
        <v>HAM@4321</v>
      </c>
      <c r="P29" t="str">
        <f>CONCATENATE(UPPER(LEFT(A$2,3)),"@@4321")</f>
        <v>HAM@@4321</v>
      </c>
      <c r="Q29" t="str">
        <f>CONCATENATE(UPPER(LEFT(A$2,3)),"-4321")</f>
        <v>HAM-4321</v>
      </c>
      <c r="R29" t="str">
        <f>CONCATENATE(UPPER(LEFT(A$2,3)),"#4321")</f>
        <v>HAM#4321</v>
      </c>
      <c r="S29" t="str">
        <f>CONCATENATE(UPPER(LEFT(A$2,3)),"_4321")</f>
        <v>HAM_4321</v>
      </c>
      <c r="T29" t="str">
        <f>CONCATENATE(UPPER(LEFT(A$2,3)),"&amp;4321")</f>
        <v>HAM&amp;4321</v>
      </c>
      <c r="U29" t="str">
        <f>CONCATENATE(UPPER(LEFT(A$2,3)),"^4321")</f>
        <v>HAM^4321</v>
      </c>
    </row>
    <row r="30" spans="1:21" x14ac:dyDescent="0.3">
      <c r="A30" t="str">
        <f>CONCATENATE(LOWER(A$2),"@54321")</f>
        <v>hamid@54321</v>
      </c>
      <c r="B30" t="str">
        <f>CONCATENATE(LOWER(A$2),"@@54321")</f>
        <v>hamid@@54321</v>
      </c>
      <c r="C30" t="str">
        <f>CONCATENATE(LOWER(A$2),"-54321")</f>
        <v>hamid-54321</v>
      </c>
      <c r="D30" t="str">
        <f>CONCATENATE(LOWER(A$2),"#54321")</f>
        <v>hamid#54321</v>
      </c>
      <c r="E30" t="str">
        <f>CONCATENATE(LOWER(A$2),"_54321")</f>
        <v>hamid_54321</v>
      </c>
      <c r="F30" t="str">
        <f>CONCATENATE(LOWER(A$2),"&amp;54321")</f>
        <v>hamid&amp;54321</v>
      </c>
      <c r="G30" t="str">
        <f>CONCATENATE(LOWER(A$2),"^54321")</f>
        <v>hamid^54321</v>
      </c>
      <c r="H30" t="str">
        <f>CONCATENATE(LOWER(LEFT(A$2,4)),"@54321")</f>
        <v>hami@54321</v>
      </c>
      <c r="I30" t="str">
        <f>CONCATENATE(LOWER(LEFT(A$2,4)),"@@54321")</f>
        <v>hami@@54321</v>
      </c>
      <c r="J30" t="str">
        <f>CONCATENATE(LOWER(LEFT(A$2,4)),"-54321")</f>
        <v>hami-54321</v>
      </c>
      <c r="K30" t="str">
        <f>CONCATENATE(LOWER(LEFT(A$2,4)),"#54321")</f>
        <v>hami#54321</v>
      </c>
      <c r="L30" t="str">
        <f>CONCATENATE(LOWER(LEFT(A$2,4)),"_54321")</f>
        <v>hami_54321</v>
      </c>
      <c r="M30" t="str">
        <f>CONCATENATE(LOWER(LEFT(A$2,4)),"&amp;54321")</f>
        <v>hami&amp;54321</v>
      </c>
      <c r="N30" t="str">
        <f>CONCATENATE(LOWER(LEFT(A$2,4)),"^54321")</f>
        <v>hami^54321</v>
      </c>
      <c r="O30" t="str">
        <f>CONCATENATE(LOWER(LEFT(A$2,3)),"@54321")</f>
        <v>ham@54321</v>
      </c>
      <c r="P30" t="str">
        <f>CONCATENATE(LOWER(LEFT(A$2,3)),"@@54321")</f>
        <v>ham@@54321</v>
      </c>
      <c r="Q30" t="str">
        <f>CONCATENATE(LOWER(LEFT(A$2,3)),"-54321")</f>
        <v>ham-54321</v>
      </c>
      <c r="R30" t="str">
        <f>CONCATENATE(LOWER(LEFT(A$2,3)),"#54321")</f>
        <v>ham#54321</v>
      </c>
      <c r="S30" t="str">
        <f>CONCATENATE(LOWER(LEFT(A$2,3)),"_54321")</f>
        <v>ham_54321</v>
      </c>
      <c r="T30" t="str">
        <f>CONCATENATE(LOWER(LEFT(A$2,3)),"&amp;54321")</f>
        <v>ham&amp;54321</v>
      </c>
      <c r="U30" t="str">
        <f>CONCATENATE(LOWER(LEFT(A$2,3)),"^54321")</f>
        <v>ham^54321</v>
      </c>
    </row>
    <row r="31" spans="1:21" x14ac:dyDescent="0.3">
      <c r="A31" t="str">
        <f>CONCATENATE(PROPER(A$2),"@54321")</f>
        <v>Hamid@54321</v>
      </c>
      <c r="B31" t="str">
        <f>CONCATENATE(PROPER(A$2),"@@54321")</f>
        <v>Hamid@@54321</v>
      </c>
      <c r="C31" t="str">
        <f>CONCATENATE(PROPER(A$2),"-54321")</f>
        <v>Hamid-54321</v>
      </c>
      <c r="D31" t="str">
        <f>CONCATENATE(PROPER(A$2),"#54321")</f>
        <v>Hamid#54321</v>
      </c>
      <c r="E31" t="str">
        <f>CONCATENATE(PROPER(A$2),"_54321")</f>
        <v>Hamid_54321</v>
      </c>
      <c r="F31" t="str">
        <f>CONCATENATE(PROPER(A$2),"&amp;54321")</f>
        <v>Hamid&amp;54321</v>
      </c>
      <c r="G31" t="str">
        <f>CONCATENATE(PROPER(A$2),"^54321")</f>
        <v>Hamid^54321</v>
      </c>
      <c r="H31" t="str">
        <f>CONCATENATE(PROPER(LEFT(A$2,4)),"@54321")</f>
        <v>Hami@54321</v>
      </c>
      <c r="I31" t="str">
        <f>CONCATENATE(PROPER(LEFT(A$2,4)),"@@54321")</f>
        <v>Hami@@54321</v>
      </c>
      <c r="J31" t="str">
        <f>CONCATENATE(PROPER(LEFT(A$2,4)),"-54321")</f>
        <v>Hami-54321</v>
      </c>
      <c r="K31" t="str">
        <f>CONCATENATE(PROPER(LEFT(A$2,4)),"#54321")</f>
        <v>Hami#54321</v>
      </c>
      <c r="L31" t="str">
        <f>CONCATENATE(PROPER(LEFT(A$2,4)),"_54321")</f>
        <v>Hami_54321</v>
      </c>
      <c r="M31" t="str">
        <f>CONCATENATE(PROPER(LEFT(A$2,4)),"&amp;54321")</f>
        <v>Hami&amp;54321</v>
      </c>
      <c r="N31" t="str">
        <f>CONCATENATE(PROPER(LEFT(A$2,4)),"^54321")</f>
        <v>Hami^54321</v>
      </c>
      <c r="O31" t="str">
        <f>CONCATENATE(PROPER(LEFT(A$2,3)),"@54321")</f>
        <v>Ham@54321</v>
      </c>
      <c r="P31" t="str">
        <f>CONCATENATE(PROPER(LEFT(A$2,3)),"@@54321")</f>
        <v>Ham@@54321</v>
      </c>
      <c r="Q31" t="str">
        <f>CONCATENATE(PROPER(LEFT(A$2,3)),"-54321")</f>
        <v>Ham-54321</v>
      </c>
      <c r="R31" t="str">
        <f>CONCATENATE(PROPER(LEFT(A$2,3)),"#54321")</f>
        <v>Ham#54321</v>
      </c>
      <c r="S31" t="str">
        <f>CONCATENATE(PROPER(LEFT(A$2,3)),"_54321")</f>
        <v>Ham_54321</v>
      </c>
      <c r="T31" t="str">
        <f>CONCATENATE(PROPER(LEFT(A$2,3)),"&amp;54321")</f>
        <v>Ham&amp;54321</v>
      </c>
      <c r="U31" t="str">
        <f>CONCATENATE(PROPER(LEFT(A$2,3)),"^54321")</f>
        <v>Ham^54321</v>
      </c>
    </row>
    <row r="32" spans="1:21" x14ac:dyDescent="0.3">
      <c r="A32" t="str">
        <f>CONCATENATE(UPPER(A$2),"@54321")</f>
        <v>HAMID@54321</v>
      </c>
      <c r="B32" t="str">
        <f>CONCATENATE(UPPER(A$2),"@@54321")</f>
        <v>HAMID@@54321</v>
      </c>
      <c r="C32" t="str">
        <f>CONCATENATE(UPPER(A$2),"-54321")</f>
        <v>HAMID-54321</v>
      </c>
      <c r="D32" t="str">
        <f>CONCATENATE(UPPER(A$2),"#54321")</f>
        <v>HAMID#54321</v>
      </c>
      <c r="E32" t="str">
        <f>CONCATENATE(UPPER(A$2),"_54321")</f>
        <v>HAMID_54321</v>
      </c>
      <c r="F32" t="str">
        <f>CONCATENATE(UPPER(A$2),"&amp;54321")</f>
        <v>HAMID&amp;54321</v>
      </c>
      <c r="G32" t="str">
        <f>CONCATENATE(UPPER(A$2),"^54321")</f>
        <v>HAMID^54321</v>
      </c>
      <c r="H32" t="str">
        <f>CONCATENATE(UPPER(LEFT(A$2,4)),"@54321")</f>
        <v>HAMI@54321</v>
      </c>
      <c r="I32" t="str">
        <f>CONCATENATE(UPPER(LEFT(A$2,4)),"@@54321")</f>
        <v>HAMI@@54321</v>
      </c>
      <c r="J32" t="str">
        <f>CONCATENATE(UPPER(LEFT(A$2,4)),"-54321")</f>
        <v>HAMI-54321</v>
      </c>
      <c r="K32" t="str">
        <f>CONCATENATE(UPPER(LEFT(A$2,4)),"#54321")</f>
        <v>HAMI#54321</v>
      </c>
      <c r="L32" t="str">
        <f>CONCATENATE(UPPER(LEFT(A$2,4)),"_54321")</f>
        <v>HAMI_54321</v>
      </c>
      <c r="M32" t="str">
        <f>CONCATENATE(UPPER(LEFT(A$2,4)),"&amp;54321")</f>
        <v>HAMI&amp;54321</v>
      </c>
      <c r="N32" t="str">
        <f>CONCATENATE(UPPER(LEFT(A$2,4)),"^54321")</f>
        <v>HAMI^54321</v>
      </c>
      <c r="O32" t="str">
        <f>CONCATENATE(UPPER(LEFT(A$2,3)),"@54321")</f>
        <v>HAM@54321</v>
      </c>
      <c r="P32" t="str">
        <f>CONCATENATE(UPPER(LEFT(A$2,3)),"@@54321")</f>
        <v>HAM@@54321</v>
      </c>
      <c r="Q32" t="str">
        <f>CONCATENATE(UPPER(LEFT(A$2,3)),"-54321")</f>
        <v>HAM-54321</v>
      </c>
      <c r="R32" t="str">
        <f>CONCATENATE(UPPER(LEFT(A$2,3)),"#54321")</f>
        <v>HAM#54321</v>
      </c>
      <c r="S32" t="str">
        <f>CONCATENATE(UPPER(LEFT(A$2,3)),"_54321")</f>
        <v>HAM_54321</v>
      </c>
      <c r="T32" t="str">
        <f>CONCATENATE(UPPER(LEFT(A$2,3)),"&amp;54321")</f>
        <v>HAM&amp;54321</v>
      </c>
      <c r="U32" t="str">
        <f>CONCATENATE(UPPER(LEFT(A$2,3)),"^54321")</f>
        <v>HAM^54321</v>
      </c>
    </row>
    <row r="33" spans="1:21" x14ac:dyDescent="0.3">
      <c r="A33" t="str">
        <f>CONCATENATE(LOWER(A$2),"@654321")</f>
        <v>hamid@654321</v>
      </c>
      <c r="B33" t="str">
        <f>CONCATENATE(LOWER(A$2),"@@654321")</f>
        <v>hamid@@654321</v>
      </c>
      <c r="C33" t="str">
        <f>CONCATENATE(LOWER(A$2),"-654321")</f>
        <v>hamid-654321</v>
      </c>
      <c r="D33" t="str">
        <f>CONCATENATE(LOWER(A$2),"#654321")</f>
        <v>hamid#654321</v>
      </c>
      <c r="E33" t="str">
        <f>CONCATENATE(LOWER(A$2),"_654321")</f>
        <v>hamid_654321</v>
      </c>
      <c r="F33" t="str">
        <f>CONCATENATE(LOWER(A$2),"&amp;654321")</f>
        <v>hamid&amp;654321</v>
      </c>
      <c r="G33" t="str">
        <f>CONCATENATE(LOWER(A$2),"^654321")</f>
        <v>hamid^654321</v>
      </c>
      <c r="H33" t="str">
        <f>CONCATENATE(LOWER(LEFT(A$2,4)),"@654321")</f>
        <v>hami@654321</v>
      </c>
      <c r="I33" t="str">
        <f>CONCATENATE(LOWER(LEFT(A$2,4)),"@@654321")</f>
        <v>hami@@654321</v>
      </c>
      <c r="J33" t="str">
        <f>CONCATENATE(LOWER(LEFT(A$2,4)),"-654321")</f>
        <v>hami-654321</v>
      </c>
      <c r="K33" t="str">
        <f>CONCATENATE(LOWER(LEFT(A$2,4)),"#654321")</f>
        <v>hami#654321</v>
      </c>
      <c r="L33" t="str">
        <f>CONCATENATE(LOWER(LEFT(A$2,4)),"_654321")</f>
        <v>hami_654321</v>
      </c>
      <c r="M33" t="str">
        <f>CONCATENATE(LOWER(LEFT(A$2,4)),"&amp;654321")</f>
        <v>hami&amp;654321</v>
      </c>
      <c r="N33" t="str">
        <f>CONCATENATE(LOWER(LEFT(A$2,4)),"^654321")</f>
        <v>hami^654321</v>
      </c>
      <c r="O33" t="str">
        <f>CONCATENATE(LOWER(LEFT(A$2,3)),"@654321")</f>
        <v>ham@654321</v>
      </c>
      <c r="P33" t="str">
        <f>CONCATENATE(LOWER(LEFT(A$2,3)),"@@654321")</f>
        <v>ham@@654321</v>
      </c>
      <c r="Q33" t="str">
        <f>CONCATENATE(LOWER(LEFT(A$2,3)),"-654321")</f>
        <v>ham-654321</v>
      </c>
      <c r="R33" t="str">
        <f>CONCATENATE(LOWER(LEFT(A$2,3)),"#654321")</f>
        <v>ham#654321</v>
      </c>
      <c r="S33" t="str">
        <f>CONCATENATE(LOWER(LEFT(A$2,3)),"_654321")</f>
        <v>ham_654321</v>
      </c>
      <c r="T33" t="str">
        <f>CONCATENATE(LOWER(LEFT(A$2,3)),"&amp;654321")</f>
        <v>ham&amp;654321</v>
      </c>
      <c r="U33" t="str">
        <f>CONCATENATE(LOWER(LEFT(A$2,3)),"^654321")</f>
        <v>ham^654321</v>
      </c>
    </row>
    <row r="34" spans="1:21" x14ac:dyDescent="0.3">
      <c r="A34" t="str">
        <f>CONCATENATE(PROPER(A$2),"@654321")</f>
        <v>Hamid@654321</v>
      </c>
      <c r="B34" t="str">
        <f>CONCATENATE(PROPER(A$2),"@@654321")</f>
        <v>Hamid@@654321</v>
      </c>
      <c r="C34" t="str">
        <f>CONCATENATE(PROPER(A$2),"-654321")</f>
        <v>Hamid-654321</v>
      </c>
      <c r="D34" t="str">
        <f>CONCATENATE(PROPER(A$2),"#654321")</f>
        <v>Hamid#654321</v>
      </c>
      <c r="E34" t="str">
        <f>CONCATENATE(PROPER(A$2),"_654321")</f>
        <v>Hamid_654321</v>
      </c>
      <c r="F34" t="str">
        <f>CONCATENATE(PROPER(A$2),"&amp;654321")</f>
        <v>Hamid&amp;654321</v>
      </c>
      <c r="G34" t="str">
        <f>CONCATENATE(PROPER(A$2),"^654321")</f>
        <v>Hamid^654321</v>
      </c>
      <c r="H34" t="str">
        <f>CONCATENATE(PROPER(LEFT(A$2,4)),"@654321")</f>
        <v>Hami@654321</v>
      </c>
      <c r="I34" t="str">
        <f>CONCATENATE(PROPER(LEFT(A$2,4)),"@@654321")</f>
        <v>Hami@@654321</v>
      </c>
      <c r="J34" t="str">
        <f>CONCATENATE(PROPER(LEFT(A$2,4)),"-654321")</f>
        <v>Hami-654321</v>
      </c>
      <c r="K34" t="str">
        <f>CONCATENATE(PROPER(LEFT(A$2,4)),"#654321")</f>
        <v>Hami#654321</v>
      </c>
      <c r="L34" t="str">
        <f>CONCATENATE(PROPER(LEFT(A$2,4)),"_654321")</f>
        <v>Hami_654321</v>
      </c>
      <c r="M34" t="str">
        <f>CONCATENATE(PROPER(LEFT(A$2,4)),"&amp;654321")</f>
        <v>Hami&amp;654321</v>
      </c>
      <c r="N34" t="str">
        <f>CONCATENATE(PROPER(LEFT(A$2,4)),"^654321")</f>
        <v>Hami^654321</v>
      </c>
      <c r="O34" t="str">
        <f>CONCATENATE(PROPER(LEFT(A$2,3)),"@654321")</f>
        <v>Ham@654321</v>
      </c>
      <c r="P34" t="str">
        <f>CONCATENATE(PROPER(LEFT(A$2,3)),"@@654321")</f>
        <v>Ham@@654321</v>
      </c>
      <c r="Q34" t="str">
        <f>CONCATENATE(PROPER(LEFT(A$2,3)),"-654321")</f>
        <v>Ham-654321</v>
      </c>
      <c r="R34" t="str">
        <f>CONCATENATE(PROPER(LEFT(A$2,3)),"#654321")</f>
        <v>Ham#654321</v>
      </c>
      <c r="S34" t="str">
        <f>CONCATENATE(PROPER(LEFT(A$2,3)),"_654321")</f>
        <v>Ham_654321</v>
      </c>
      <c r="T34" t="str">
        <f>CONCATENATE(PROPER(LEFT(A$2,3)),"&amp;654321")</f>
        <v>Ham&amp;654321</v>
      </c>
      <c r="U34" t="str">
        <f>CONCATENATE(PROPER(LEFT(A$2,3)),"^654321")</f>
        <v>Ham^654321</v>
      </c>
    </row>
    <row r="35" spans="1:21" x14ac:dyDescent="0.3">
      <c r="A35" t="str">
        <f>CONCATENATE(UPPER(A$2),"@654321")</f>
        <v>HAMID@654321</v>
      </c>
      <c r="B35" t="str">
        <f>CONCATENATE(UPPER(A$2),"@@654321")</f>
        <v>HAMID@@654321</v>
      </c>
      <c r="C35" t="str">
        <f>CONCATENATE(UPPER(A$2),"-654321")</f>
        <v>HAMID-654321</v>
      </c>
      <c r="D35" t="str">
        <f>CONCATENATE(UPPER(A$2),"#654321")</f>
        <v>HAMID#654321</v>
      </c>
      <c r="E35" t="str">
        <f>CONCATENATE(UPPER(A$2),"_654321")</f>
        <v>HAMID_654321</v>
      </c>
      <c r="F35" t="str">
        <f>CONCATENATE(UPPER(A$2),"&amp;654321")</f>
        <v>HAMID&amp;654321</v>
      </c>
      <c r="G35" t="str">
        <f>CONCATENATE(UPPER(A$2),"^654321")</f>
        <v>HAMID^654321</v>
      </c>
      <c r="H35" t="str">
        <f>CONCATENATE(UPPER(LEFT(A$2,4)),"@654321")</f>
        <v>HAMI@654321</v>
      </c>
      <c r="I35" t="str">
        <f>CONCATENATE(UPPER(LEFT(A$2,4)),"@@654321")</f>
        <v>HAMI@@654321</v>
      </c>
      <c r="J35" t="str">
        <f>CONCATENATE(UPPER(LEFT(A$2,4)),"-654321")</f>
        <v>HAMI-654321</v>
      </c>
      <c r="K35" t="str">
        <f>CONCATENATE(UPPER(LEFT(A$2,4)),"#654321")</f>
        <v>HAMI#654321</v>
      </c>
      <c r="L35" t="str">
        <f>CONCATENATE(UPPER(LEFT(A$2,4)),"_654321")</f>
        <v>HAMI_654321</v>
      </c>
      <c r="M35" t="str">
        <f>CONCATENATE(UPPER(LEFT(A$2,4)),"&amp;654321")</f>
        <v>HAMI&amp;654321</v>
      </c>
      <c r="N35" t="str">
        <f>CONCATENATE(UPPER(LEFT(A$2,4)),"^654321")</f>
        <v>HAMI^654321</v>
      </c>
      <c r="O35" t="str">
        <f>CONCATENATE(UPPER(LEFT(A$2,3)),"@654321")</f>
        <v>HAM@654321</v>
      </c>
      <c r="P35" t="str">
        <f>CONCATENATE(UPPER(LEFT(A$2,3)),"@@654321")</f>
        <v>HAM@@654321</v>
      </c>
      <c r="Q35" t="str">
        <f>CONCATENATE(UPPER(LEFT(A$2,3)),"-654321")</f>
        <v>HAM-654321</v>
      </c>
      <c r="R35" t="str">
        <f>CONCATENATE(UPPER(LEFT(A$2,3)),"#654321")</f>
        <v>HAM#654321</v>
      </c>
      <c r="S35" t="str">
        <f>CONCATENATE(UPPER(LEFT(A$2,3)),"_654321")</f>
        <v>HAM_654321</v>
      </c>
      <c r="T35" t="str">
        <f>CONCATENATE(UPPER(LEFT(A$2,3)),"&amp;654321")</f>
        <v>HAM&amp;654321</v>
      </c>
      <c r="U35" t="str">
        <f>CONCATENATE(UPPER(LEFT(A$2,3)),"^654321")</f>
        <v>HAM^654321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 Amadeus Mozart</dc:creator>
  <cp:lastModifiedBy>Administrator</cp:lastModifiedBy>
  <dcterms:created xsi:type="dcterms:W3CDTF">2022-11-25T15:03:30Z</dcterms:created>
  <dcterms:modified xsi:type="dcterms:W3CDTF">2022-11-25T18:08:03Z</dcterms:modified>
</cp:coreProperties>
</file>