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date1904="1" autoCompressPictures="0"/>
  <bookViews>
    <workbookView xWindow="2380" yWindow="60" windowWidth="21760" windowHeight="13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" i="1" l="1"/>
  <c r="X13" i="1"/>
  <c r="X10" i="1"/>
  <c r="X11" i="1"/>
  <c r="X20" i="1"/>
  <c r="X16" i="1"/>
  <c r="X21" i="1"/>
  <c r="X14" i="1"/>
  <c r="X9" i="1"/>
  <c r="X8" i="1"/>
  <c r="X22" i="1"/>
  <c r="X15" i="1"/>
  <c r="X7" i="1"/>
  <c r="X19" i="1"/>
  <c r="X17" i="1"/>
  <c r="X6" i="1"/>
  <c r="X12" i="1"/>
  <c r="X4" i="1"/>
  <c r="E35" i="1"/>
  <c r="E36" i="1"/>
  <c r="E37" i="1"/>
  <c r="E38" i="1"/>
  <c r="E39" i="1"/>
  <c r="E40" i="1"/>
  <c r="E41" i="1"/>
  <c r="E42" i="1"/>
  <c r="E44" i="1"/>
  <c r="E43" i="1"/>
  <c r="L24" i="1"/>
  <c r="AA24" i="1"/>
  <c r="L25" i="1"/>
  <c r="AA25" i="1"/>
  <c r="T24" i="1"/>
  <c r="AB24" i="1"/>
  <c r="T25" i="1"/>
  <c r="AB25" i="1"/>
  <c r="AC25" i="1"/>
  <c r="Y25" i="1"/>
  <c r="AD25" i="1"/>
  <c r="AE25" i="1"/>
  <c r="L21" i="1"/>
  <c r="AA21" i="1"/>
  <c r="T21" i="1"/>
  <c r="AB21" i="1"/>
  <c r="AC21" i="1"/>
  <c r="Y21" i="1"/>
  <c r="AD21" i="1"/>
  <c r="AE21" i="1"/>
  <c r="L20" i="1"/>
  <c r="AA20" i="1"/>
  <c r="T20" i="1"/>
  <c r="AB20" i="1"/>
  <c r="AC20" i="1"/>
  <c r="Y20" i="1"/>
  <c r="AD20" i="1"/>
  <c r="AE20" i="1"/>
  <c r="L19" i="1"/>
  <c r="AA19" i="1"/>
  <c r="T19" i="1"/>
  <c r="AB19" i="1"/>
  <c r="AC19" i="1"/>
  <c r="Y19" i="1"/>
  <c r="AD19" i="1"/>
  <c r="AE19" i="1"/>
  <c r="L17" i="1"/>
  <c r="AA17" i="1"/>
  <c r="T17" i="1"/>
  <c r="AB17" i="1"/>
  <c r="AC17" i="1"/>
  <c r="Y17" i="1"/>
  <c r="AD17" i="1"/>
  <c r="AE17" i="1"/>
  <c r="L16" i="1"/>
  <c r="AA16" i="1"/>
  <c r="T16" i="1"/>
  <c r="AB16" i="1"/>
  <c r="AC16" i="1"/>
  <c r="Y16" i="1"/>
  <c r="AD16" i="1"/>
  <c r="AE16" i="1"/>
  <c r="L15" i="1"/>
  <c r="AA15" i="1"/>
  <c r="T15" i="1"/>
  <c r="AB15" i="1"/>
  <c r="Y15" i="1"/>
  <c r="AD15" i="1"/>
  <c r="AC15" i="1"/>
  <c r="AE15" i="1"/>
  <c r="L14" i="1"/>
  <c r="AA14" i="1"/>
  <c r="T14" i="1"/>
  <c r="AB14" i="1"/>
  <c r="AC14" i="1"/>
  <c r="Y14" i="1"/>
  <c r="AD14" i="1"/>
  <c r="AE14" i="1"/>
  <c r="L13" i="1"/>
  <c r="AA13" i="1"/>
  <c r="T13" i="1"/>
  <c r="AB13" i="1"/>
  <c r="AC13" i="1"/>
  <c r="Y13" i="1"/>
  <c r="AD13" i="1"/>
  <c r="AE13" i="1"/>
  <c r="L12" i="1"/>
  <c r="AA12" i="1"/>
  <c r="T12" i="1"/>
  <c r="AB12" i="1"/>
  <c r="AC12" i="1"/>
  <c r="Y12" i="1"/>
  <c r="AD12" i="1"/>
  <c r="AE12" i="1"/>
  <c r="L11" i="1"/>
  <c r="AA11" i="1"/>
  <c r="T11" i="1"/>
  <c r="AB11" i="1"/>
  <c r="AC11" i="1"/>
  <c r="Y11" i="1"/>
  <c r="AD11" i="1"/>
  <c r="AE11" i="1"/>
  <c r="L10" i="1"/>
  <c r="AA10" i="1"/>
  <c r="T10" i="1"/>
  <c r="AB10" i="1"/>
  <c r="AC10" i="1"/>
  <c r="Y10" i="1"/>
  <c r="AD10" i="1"/>
  <c r="AE10" i="1"/>
  <c r="L9" i="1"/>
  <c r="AA9" i="1"/>
  <c r="T9" i="1"/>
  <c r="AB9" i="1"/>
  <c r="AC9" i="1"/>
  <c r="Y9" i="1"/>
  <c r="AD9" i="1"/>
  <c r="AE9" i="1"/>
  <c r="L8" i="1"/>
  <c r="AA8" i="1"/>
  <c r="T8" i="1"/>
  <c r="AB8" i="1"/>
  <c r="AC8" i="1"/>
  <c r="Y8" i="1"/>
  <c r="AD8" i="1"/>
  <c r="AE8" i="1"/>
  <c r="L7" i="1"/>
  <c r="AA7" i="1"/>
  <c r="T7" i="1"/>
  <c r="AB7" i="1"/>
  <c r="AC7" i="1"/>
  <c r="Y7" i="1"/>
  <c r="AD7" i="1"/>
  <c r="AE7" i="1"/>
  <c r="L6" i="1"/>
  <c r="AA6" i="1"/>
  <c r="T6" i="1"/>
  <c r="AB6" i="1"/>
  <c r="AC6" i="1"/>
  <c r="Y6" i="1"/>
  <c r="AD6" i="1"/>
  <c r="AE6" i="1"/>
  <c r="L4" i="1"/>
  <c r="AA4" i="1"/>
  <c r="T4" i="1"/>
  <c r="AB4" i="1"/>
  <c r="AC4" i="1"/>
  <c r="Y4" i="1"/>
  <c r="AD4" i="1"/>
  <c r="AE4" i="1"/>
  <c r="L2" i="1"/>
  <c r="AA2" i="1"/>
  <c r="T2" i="1"/>
  <c r="AB2" i="1"/>
  <c r="AC2" i="1"/>
  <c r="Y2" i="1"/>
  <c r="AD2" i="1"/>
  <c r="AE2" i="1"/>
  <c r="T22" i="1"/>
  <c r="AB22" i="1"/>
  <c r="T18" i="1"/>
  <c r="AB18" i="1"/>
  <c r="T3" i="1"/>
  <c r="AB3" i="1"/>
  <c r="AC24" i="1"/>
  <c r="Y24" i="1"/>
  <c r="AD24" i="1"/>
  <c r="AE24" i="1"/>
  <c r="AC22" i="1"/>
  <c r="AC18" i="1"/>
  <c r="AC3" i="1"/>
  <c r="Y22" i="1"/>
  <c r="AD22" i="1"/>
  <c r="Y18" i="1"/>
  <c r="AD18" i="1"/>
  <c r="Y3" i="1"/>
  <c r="AD3" i="1"/>
  <c r="L22" i="1"/>
  <c r="AA22" i="1"/>
  <c r="AE22" i="1"/>
  <c r="L18" i="1"/>
  <c r="AA18" i="1"/>
  <c r="AE18" i="1"/>
  <c r="L3" i="1"/>
  <c r="AA3" i="1"/>
  <c r="AE3" i="1"/>
</calcChain>
</file>

<file path=xl/sharedStrings.xml><?xml version="1.0" encoding="utf-8"?>
<sst xmlns="http://schemas.openxmlformats.org/spreadsheetml/2006/main" count="90" uniqueCount="75">
  <si>
    <t>Grade</t>
    <phoneticPr fontId="1" type="noConversion"/>
  </si>
  <si>
    <t>I</t>
    <phoneticPr fontId="1" type="noConversion"/>
  </si>
  <si>
    <t>Rank</t>
    <phoneticPr fontId="1" type="noConversion"/>
  </si>
  <si>
    <t>Score</t>
    <phoneticPr fontId="1" type="noConversion"/>
  </si>
  <si>
    <t>Comments</t>
    <phoneticPr fontId="1" type="noConversion"/>
  </si>
  <si>
    <t>grad rank 6 - ugrad rank 1</t>
    <phoneticPr fontId="1" type="noConversion"/>
  </si>
  <si>
    <t>1 (6)</t>
    <phoneticPr fontId="1" type="noConversion"/>
  </si>
  <si>
    <t>ugrad rank 2</t>
    <phoneticPr fontId="1" type="noConversion"/>
  </si>
  <si>
    <t>A</t>
    <phoneticPr fontId="1" type="noConversion"/>
  </si>
  <si>
    <t>Name</t>
    <phoneticPr fontId="1" type="noConversion"/>
  </si>
  <si>
    <t>U/G</t>
    <phoneticPr fontId="1" type="noConversion"/>
  </si>
  <si>
    <t>SQ1(3/4)</t>
    <phoneticPr fontId="1" type="noConversion"/>
  </si>
  <si>
    <t>G</t>
    <phoneticPr fontId="1" type="noConversion"/>
  </si>
  <si>
    <t>G</t>
    <phoneticPr fontId="1" type="noConversion"/>
  </si>
  <si>
    <t>U</t>
    <phoneticPr fontId="1" type="noConversion"/>
  </si>
  <si>
    <t>U</t>
    <phoneticPr fontId="1" type="noConversion"/>
  </si>
  <si>
    <t>G</t>
    <phoneticPr fontId="1" type="noConversion"/>
  </si>
  <si>
    <t>U</t>
    <phoneticPr fontId="1" type="noConversion"/>
  </si>
  <si>
    <t>G</t>
    <phoneticPr fontId="1" type="noConversion"/>
  </si>
  <si>
    <t>Ex 1 (50)</t>
    <phoneticPr fontId="1" type="noConversion"/>
  </si>
  <si>
    <t>SQ2(3/4)</t>
    <phoneticPr fontId="1" type="noConversion"/>
  </si>
  <si>
    <t>Ex 2 (60)</t>
  </si>
  <si>
    <t>SQ3 (3/4)</t>
  </si>
  <si>
    <t>SQ4 (3/4)</t>
  </si>
  <si>
    <t>3 Comp (5)</t>
    <phoneticPr fontId="1" type="noConversion"/>
  </si>
  <si>
    <t>Proposal (10)</t>
    <phoneticPr fontId="1" type="noConversion"/>
  </si>
  <si>
    <t>SQ6(3/4)</t>
  </si>
  <si>
    <t>3 Comp (20)</t>
    <phoneticPr fontId="1" type="noConversion"/>
  </si>
  <si>
    <t>SQ5 (3/4)</t>
    <phoneticPr fontId="1" type="noConversion"/>
  </si>
  <si>
    <t>SQ7 (3/4)</t>
    <phoneticPr fontId="1" type="noConversion"/>
  </si>
  <si>
    <t>Ex 3</t>
    <phoneticPr fontId="1" type="noConversion"/>
  </si>
  <si>
    <t>Midpoint</t>
    <phoneticPr fontId="1" type="noConversion"/>
  </si>
  <si>
    <t>SQ8</t>
    <phoneticPr fontId="1" type="noConversion"/>
  </si>
  <si>
    <t>SQ9</t>
    <phoneticPr fontId="1" type="noConversion"/>
  </si>
  <si>
    <t>Project Final</t>
    <phoneticPr fontId="1" type="noConversion"/>
  </si>
  <si>
    <t>Pct Total</t>
  </si>
  <si>
    <t>Project</t>
  </si>
  <si>
    <t>SQ Total</t>
  </si>
  <si>
    <t>SQ - 20%</t>
  </si>
  <si>
    <t>Exercises - 25% (5-10-10)</t>
  </si>
  <si>
    <t>Comparison paper (25%)</t>
  </si>
  <si>
    <t>Project (30%)</t>
  </si>
  <si>
    <t>SCALE to 20</t>
  </si>
  <si>
    <t>OK AT 25</t>
  </si>
  <si>
    <t>Project Total</t>
  </si>
  <si>
    <t>Yu, Gorkan, Alseddiq - initial 7, up to 7.5 on resubmit</t>
  </si>
  <si>
    <t>SCALE to 30</t>
  </si>
  <si>
    <t>Scaled SQ</t>
  </si>
  <si>
    <t>Comp Paper</t>
  </si>
  <si>
    <t>Scaled Exercises</t>
  </si>
  <si>
    <t>Ex total</t>
  </si>
  <si>
    <t>scale to 25</t>
  </si>
  <si>
    <t>Total</t>
  </si>
  <si>
    <t>ero</t>
  </si>
  <si>
    <t>cot</t>
  </si>
  <si>
    <t>an</t>
  </si>
  <si>
    <t>ame</t>
  </si>
  <si>
    <t>yan</t>
  </si>
  <si>
    <t>oli</t>
  </si>
  <si>
    <t>tha</t>
  </si>
  <si>
    <t>eli</t>
  </si>
  <si>
    <t>u</t>
  </si>
  <si>
    <t>mit</t>
  </si>
  <si>
    <t>hme</t>
  </si>
  <si>
    <t>avy</t>
  </si>
  <si>
    <t>hre</t>
  </si>
  <si>
    <t>mpa</t>
  </si>
  <si>
    <t>nuj</t>
  </si>
  <si>
    <t>oon</t>
  </si>
  <si>
    <t>ija</t>
  </si>
  <si>
    <t>oum</t>
  </si>
  <si>
    <t>ath</t>
  </si>
  <si>
    <t>uss</t>
  </si>
  <si>
    <t>ble - U</t>
  </si>
  <si>
    <t>ble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</si>
</sst>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Verdana"/>
    </font>
    <font>
      <sz val="8"/>
      <name val="Verdana"/>
    </font>
    <font>
      <i/>
      <sz val="1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ill="1"/>
    <xf numFmtId="164" fontId="0" fillId="0" borderId="0" xfId="0" applyNumberFormat="1"/>
    <xf numFmtId="1" fontId="0" fillId="0" borderId="0" xfId="0" applyNumberFormat="1" applyFill="1"/>
    <xf numFmtId="16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1" defaultRowHeight="13" x14ac:dyDescent="0"/>
  <cols>
    <col min="1" max="1" width="20.42578125" customWidth="1"/>
    <col min="2" max="2" width="4" customWidth="1"/>
    <col min="3" max="3" width="9.85546875" customWidth="1"/>
    <col min="4" max="4" width="10.42578125" customWidth="1"/>
    <col min="17" max="17" width="9.42578125" customWidth="1"/>
    <col min="22" max="22" width="12" customWidth="1"/>
    <col min="33" max="33" width="15.42578125" customWidth="1"/>
  </cols>
  <sheetData>
    <row r="1" spans="1:32">
      <c r="A1" t="s">
        <v>9</v>
      </c>
      <c r="B1" t="s">
        <v>10</v>
      </c>
      <c r="C1" t="s">
        <v>11</v>
      </c>
      <c r="D1" t="s">
        <v>20</v>
      </c>
      <c r="E1" t="s">
        <v>22</v>
      </c>
      <c r="F1" t="s">
        <v>23</v>
      </c>
      <c r="G1" t="s">
        <v>28</v>
      </c>
      <c r="H1" t="s">
        <v>26</v>
      </c>
      <c r="I1" t="s">
        <v>29</v>
      </c>
      <c r="J1" t="s">
        <v>32</v>
      </c>
      <c r="K1" t="s">
        <v>33</v>
      </c>
      <c r="L1" s="3" t="s">
        <v>37</v>
      </c>
      <c r="N1" t="s">
        <v>24</v>
      </c>
      <c r="O1" t="s">
        <v>27</v>
      </c>
      <c r="Q1" t="s">
        <v>19</v>
      </c>
      <c r="R1" t="s">
        <v>21</v>
      </c>
      <c r="S1" t="s">
        <v>30</v>
      </c>
      <c r="T1" s="3" t="s">
        <v>50</v>
      </c>
      <c r="V1" t="s">
        <v>25</v>
      </c>
      <c r="W1" t="s">
        <v>31</v>
      </c>
      <c r="X1" t="s">
        <v>34</v>
      </c>
      <c r="Y1" s="3" t="s">
        <v>44</v>
      </c>
      <c r="AA1" s="3" t="s">
        <v>47</v>
      </c>
      <c r="AB1" s="3" t="s">
        <v>49</v>
      </c>
      <c r="AC1" s="3" t="s">
        <v>48</v>
      </c>
      <c r="AD1" s="3" t="s">
        <v>36</v>
      </c>
      <c r="AE1" s="3" t="s">
        <v>52</v>
      </c>
      <c r="AF1" s="3" t="s">
        <v>0</v>
      </c>
    </row>
    <row r="2" spans="1:32">
      <c r="A2" t="s">
        <v>58</v>
      </c>
      <c r="B2" t="s">
        <v>14</v>
      </c>
      <c r="C2">
        <v>3</v>
      </c>
      <c r="D2">
        <v>3</v>
      </c>
      <c r="E2">
        <v>3</v>
      </c>
      <c r="F2">
        <v>2</v>
      </c>
      <c r="G2">
        <v>3</v>
      </c>
      <c r="H2" s="4">
        <v>3</v>
      </c>
      <c r="I2" s="4">
        <v>3</v>
      </c>
      <c r="J2" s="4">
        <v>3</v>
      </c>
      <c r="K2" s="4"/>
      <c r="L2">
        <f>SUM(C2:K2)</f>
        <v>23</v>
      </c>
      <c r="N2">
        <v>4</v>
      </c>
      <c r="O2">
        <v>17</v>
      </c>
      <c r="Q2">
        <v>39</v>
      </c>
      <c r="R2">
        <v>47</v>
      </c>
      <c r="S2" s="4">
        <v>86</v>
      </c>
      <c r="T2" s="6">
        <f>Q2+R2/60*50+S2</f>
        <v>164.16666666666666</v>
      </c>
      <c r="U2" s="4"/>
      <c r="V2">
        <v>9</v>
      </c>
      <c r="W2">
        <v>8</v>
      </c>
      <c r="X2" s="2"/>
      <c r="Y2">
        <f>SUM(V2:X2)</f>
        <v>17</v>
      </c>
      <c r="AA2" s="5">
        <f>L2/27*20</f>
        <v>17.037037037037038</v>
      </c>
      <c r="AB2" s="5">
        <f>T2/8</f>
        <v>20.520833333333332</v>
      </c>
      <c r="AC2">
        <f>SUM(N2:O2)</f>
        <v>21</v>
      </c>
      <c r="AD2">
        <f>Y2/2</f>
        <v>8.5</v>
      </c>
      <c r="AE2" s="5">
        <f>SUM(AA2:AD2)</f>
        <v>67.057870370370367</v>
      </c>
      <c r="AF2" t="s">
        <v>1</v>
      </c>
    </row>
    <row r="3" spans="1:32">
      <c r="A3" t="s">
        <v>59</v>
      </c>
      <c r="B3" t="s">
        <v>15</v>
      </c>
      <c r="C3">
        <v>3</v>
      </c>
      <c r="D3">
        <v>3</v>
      </c>
      <c r="E3">
        <v>3</v>
      </c>
      <c r="F3">
        <v>2</v>
      </c>
      <c r="G3">
        <v>3</v>
      </c>
      <c r="H3" s="4"/>
      <c r="I3" s="4">
        <v>3</v>
      </c>
      <c r="J3" s="4"/>
      <c r="K3" s="4">
        <v>2</v>
      </c>
      <c r="L3">
        <f>SUM(C3:K3)</f>
        <v>19</v>
      </c>
      <c r="N3">
        <v>5</v>
      </c>
      <c r="O3">
        <v>19</v>
      </c>
      <c r="Q3">
        <v>42</v>
      </c>
      <c r="R3">
        <v>58</v>
      </c>
      <c r="S3" s="4">
        <v>81</v>
      </c>
      <c r="T3" s="6">
        <f>Q3+R3/60*50+S3</f>
        <v>171.33333333333334</v>
      </c>
      <c r="U3" s="4"/>
      <c r="V3">
        <v>9</v>
      </c>
      <c r="W3">
        <v>8</v>
      </c>
      <c r="X3" s="2"/>
      <c r="Y3">
        <f>SUM(V3:X3)</f>
        <v>17</v>
      </c>
      <c r="AA3" s="5">
        <f>L3/27*20</f>
        <v>14.074074074074074</v>
      </c>
      <c r="AB3" s="5">
        <f t="shared" ref="AB3:AB4" si="0">T3/8</f>
        <v>21.416666666666668</v>
      </c>
      <c r="AC3">
        <f>SUM(N3:O3)</f>
        <v>24</v>
      </c>
      <c r="AD3">
        <f>Y3/2</f>
        <v>8.5</v>
      </c>
      <c r="AE3" s="5">
        <f>SUM(AA3:AD3)</f>
        <v>67.990740740740733</v>
      </c>
      <c r="AF3" t="s">
        <v>1</v>
      </c>
    </row>
    <row r="4" spans="1:32">
      <c r="A4" t="s">
        <v>60</v>
      </c>
      <c r="B4" t="s">
        <v>17</v>
      </c>
      <c r="C4">
        <v>3.2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f>SUM(C4:K4)</f>
        <v>25.2</v>
      </c>
      <c r="N4">
        <v>5</v>
      </c>
      <c r="O4">
        <v>18.5</v>
      </c>
      <c r="Q4">
        <v>48</v>
      </c>
      <c r="R4">
        <v>52</v>
      </c>
      <c r="S4" s="4">
        <v>88</v>
      </c>
      <c r="T4" s="6">
        <f>Q4+R4/60*50+S4</f>
        <v>179.33333333333334</v>
      </c>
      <c r="U4" s="4"/>
      <c r="V4">
        <v>10</v>
      </c>
      <c r="W4">
        <v>9</v>
      </c>
      <c r="X4" s="4">
        <f>D36</f>
        <v>39</v>
      </c>
      <c r="Y4">
        <f>SUM(V4:X4)</f>
        <v>58</v>
      </c>
      <c r="AA4" s="5">
        <f>L4/27*20</f>
        <v>18.666666666666668</v>
      </c>
      <c r="AB4" s="5">
        <f t="shared" si="0"/>
        <v>22.416666666666668</v>
      </c>
      <c r="AC4">
        <f>SUM(N4:O4)</f>
        <v>23.5</v>
      </c>
      <c r="AD4">
        <f>Y4/2</f>
        <v>29</v>
      </c>
      <c r="AE4" s="5">
        <f>SUM(AA4:AD4)</f>
        <v>93.583333333333343</v>
      </c>
      <c r="AF4" t="s">
        <v>8</v>
      </c>
    </row>
    <row r="5" spans="1:32">
      <c r="T5" s="4"/>
      <c r="U5" s="4"/>
      <c r="X5" s="4"/>
    </row>
    <row r="6" spans="1:32">
      <c r="A6" t="s">
        <v>53</v>
      </c>
      <c r="B6" t="s">
        <v>12</v>
      </c>
      <c r="C6">
        <v>4</v>
      </c>
      <c r="D6">
        <v>4.0999999999999996</v>
      </c>
      <c r="E6">
        <v>4.0999999999999996</v>
      </c>
      <c r="F6">
        <v>2</v>
      </c>
      <c r="G6">
        <v>4</v>
      </c>
      <c r="H6">
        <v>4.0999999999999996</v>
      </c>
      <c r="I6">
        <v>4</v>
      </c>
      <c r="J6">
        <v>4</v>
      </c>
      <c r="K6">
        <v>3</v>
      </c>
      <c r="L6">
        <f t="shared" ref="L6:L22" si="1">SUM(C6:K6)</f>
        <v>33.299999999999997</v>
      </c>
      <c r="N6">
        <v>5</v>
      </c>
      <c r="O6">
        <v>20</v>
      </c>
      <c r="Q6">
        <v>48</v>
      </c>
      <c r="R6">
        <v>58</v>
      </c>
      <c r="S6" s="4">
        <v>94</v>
      </c>
      <c r="T6" s="6">
        <f t="shared" ref="T6:T22" si="2">Q6+R6/60*50+S6</f>
        <v>190.33333333333334</v>
      </c>
      <c r="U6" s="4"/>
      <c r="V6">
        <v>8</v>
      </c>
      <c r="W6">
        <v>10</v>
      </c>
      <c r="X6" s="4">
        <f t="shared" ref="X6:X11" si="3">D38</f>
        <v>40</v>
      </c>
      <c r="Y6">
        <f t="shared" ref="Y6:Y22" si="4">SUM(V6:X6)</f>
        <v>58</v>
      </c>
      <c r="AA6" s="5">
        <f>L6/36*20</f>
        <v>18.5</v>
      </c>
      <c r="AB6" s="5">
        <f t="shared" ref="AB6:AB22" si="5">T6/8</f>
        <v>23.791666666666668</v>
      </c>
      <c r="AC6">
        <f t="shared" ref="AC6:AC22" si="6">SUM(N6:O6)</f>
        <v>25</v>
      </c>
      <c r="AD6">
        <f t="shared" ref="AD6:AD22" si="7">Y6/2</f>
        <v>29</v>
      </c>
      <c r="AE6" s="5">
        <f t="shared" ref="AE6:AE22" si="8">SUM(AA6:AD6)</f>
        <v>96.291666666666671</v>
      </c>
    </row>
    <row r="7" spans="1:32">
      <c r="A7" t="s">
        <v>61</v>
      </c>
      <c r="B7" t="s">
        <v>13</v>
      </c>
      <c r="C7">
        <v>4</v>
      </c>
      <c r="D7">
        <v>4</v>
      </c>
      <c r="E7">
        <v>3.5</v>
      </c>
      <c r="F7">
        <v>2</v>
      </c>
      <c r="G7">
        <v>4</v>
      </c>
      <c r="H7">
        <v>3.5</v>
      </c>
      <c r="I7">
        <v>4</v>
      </c>
      <c r="J7">
        <v>4</v>
      </c>
      <c r="K7">
        <v>3</v>
      </c>
      <c r="L7">
        <f t="shared" si="1"/>
        <v>32</v>
      </c>
      <c r="N7">
        <v>5</v>
      </c>
      <c r="O7">
        <v>15</v>
      </c>
      <c r="Q7">
        <v>46</v>
      </c>
      <c r="R7">
        <v>55</v>
      </c>
      <c r="S7" s="4">
        <v>82</v>
      </c>
      <c r="T7" s="6">
        <f t="shared" si="2"/>
        <v>173.83333333333331</v>
      </c>
      <c r="U7" s="4"/>
      <c r="V7">
        <v>7.5</v>
      </c>
      <c r="W7">
        <v>7</v>
      </c>
      <c r="X7" s="4">
        <f t="shared" si="3"/>
        <v>31</v>
      </c>
      <c r="Y7">
        <f t="shared" si="4"/>
        <v>45.5</v>
      </c>
      <c r="AA7" s="5">
        <f>L7/36*20</f>
        <v>17.777777777777779</v>
      </c>
      <c r="AB7" s="5">
        <f t="shared" si="5"/>
        <v>21.729166666666664</v>
      </c>
      <c r="AC7">
        <f t="shared" si="6"/>
        <v>20</v>
      </c>
      <c r="AD7">
        <f t="shared" si="7"/>
        <v>22.75</v>
      </c>
      <c r="AE7" s="5">
        <f t="shared" si="8"/>
        <v>82.256944444444443</v>
      </c>
    </row>
    <row r="8" spans="1:32">
      <c r="A8" t="s">
        <v>62</v>
      </c>
      <c r="B8" t="s">
        <v>13</v>
      </c>
      <c r="C8">
        <v>4.0999999999999996</v>
      </c>
      <c r="D8">
        <v>4.0999999999999996</v>
      </c>
      <c r="E8">
        <v>4</v>
      </c>
      <c r="F8">
        <v>2</v>
      </c>
      <c r="G8">
        <v>1</v>
      </c>
      <c r="H8">
        <v>4</v>
      </c>
      <c r="I8">
        <v>4</v>
      </c>
      <c r="J8">
        <v>4</v>
      </c>
      <c r="K8">
        <v>3</v>
      </c>
      <c r="L8">
        <f t="shared" si="1"/>
        <v>30.2</v>
      </c>
      <c r="N8">
        <v>5</v>
      </c>
      <c r="O8">
        <v>18</v>
      </c>
      <c r="Q8">
        <v>48</v>
      </c>
      <c r="R8">
        <v>57</v>
      </c>
      <c r="S8" s="4">
        <v>96</v>
      </c>
      <c r="T8" s="6">
        <f t="shared" si="2"/>
        <v>191.5</v>
      </c>
      <c r="U8" s="4"/>
      <c r="V8">
        <v>8</v>
      </c>
      <c r="W8">
        <v>9</v>
      </c>
      <c r="X8" s="4">
        <f t="shared" si="3"/>
        <v>37</v>
      </c>
      <c r="Y8">
        <f t="shared" si="4"/>
        <v>54</v>
      </c>
      <c r="AA8" s="5">
        <f t="shared" ref="AA8:AA22" si="9">L8/36*20</f>
        <v>16.777777777777779</v>
      </c>
      <c r="AB8" s="5">
        <f t="shared" si="5"/>
        <v>23.9375</v>
      </c>
      <c r="AC8">
        <f t="shared" si="6"/>
        <v>23</v>
      </c>
      <c r="AD8">
        <f t="shared" si="7"/>
        <v>27</v>
      </c>
      <c r="AE8" s="5">
        <f t="shared" si="8"/>
        <v>90.715277777777771</v>
      </c>
    </row>
    <row r="9" spans="1:32">
      <c r="A9" t="s">
        <v>63</v>
      </c>
      <c r="B9" t="s">
        <v>13</v>
      </c>
      <c r="C9">
        <v>4</v>
      </c>
      <c r="D9" s="4"/>
      <c r="E9">
        <v>2</v>
      </c>
      <c r="F9">
        <v>2</v>
      </c>
      <c r="G9">
        <v>3</v>
      </c>
      <c r="H9">
        <v>3</v>
      </c>
      <c r="I9" s="4"/>
      <c r="J9">
        <v>3</v>
      </c>
      <c r="K9">
        <v>2</v>
      </c>
      <c r="L9">
        <f t="shared" si="1"/>
        <v>19</v>
      </c>
      <c r="N9">
        <v>4.5</v>
      </c>
      <c r="O9">
        <v>19</v>
      </c>
      <c r="Q9">
        <v>48</v>
      </c>
      <c r="R9">
        <v>57</v>
      </c>
      <c r="S9" s="4">
        <v>86</v>
      </c>
      <c r="T9" s="6">
        <f t="shared" si="2"/>
        <v>181.5</v>
      </c>
      <c r="U9" s="4"/>
      <c r="V9">
        <v>8</v>
      </c>
      <c r="W9">
        <v>8</v>
      </c>
      <c r="X9" s="4">
        <f t="shared" si="3"/>
        <v>32</v>
      </c>
      <c r="Y9">
        <f t="shared" si="4"/>
        <v>48</v>
      </c>
      <c r="AA9" s="5">
        <f t="shared" si="9"/>
        <v>10.555555555555555</v>
      </c>
      <c r="AB9" s="5">
        <f t="shared" si="5"/>
        <v>22.6875</v>
      </c>
      <c r="AC9">
        <f t="shared" si="6"/>
        <v>23.5</v>
      </c>
      <c r="AD9">
        <f t="shared" si="7"/>
        <v>24</v>
      </c>
      <c r="AE9" s="5">
        <f t="shared" si="8"/>
        <v>80.743055555555557</v>
      </c>
    </row>
    <row r="10" spans="1:32">
      <c r="A10" t="s">
        <v>64</v>
      </c>
      <c r="B10" t="s">
        <v>13</v>
      </c>
      <c r="C10">
        <v>4</v>
      </c>
      <c r="D10">
        <v>4</v>
      </c>
      <c r="E10">
        <v>4</v>
      </c>
      <c r="F10">
        <v>2</v>
      </c>
      <c r="G10">
        <v>4</v>
      </c>
      <c r="H10">
        <v>4</v>
      </c>
      <c r="I10">
        <v>4.0999999999999996</v>
      </c>
      <c r="J10">
        <v>4</v>
      </c>
      <c r="K10">
        <v>3</v>
      </c>
      <c r="L10">
        <f t="shared" si="1"/>
        <v>33.1</v>
      </c>
      <c r="N10">
        <v>4.5</v>
      </c>
      <c r="O10">
        <v>14.5</v>
      </c>
      <c r="Q10">
        <v>45</v>
      </c>
      <c r="R10">
        <v>60</v>
      </c>
      <c r="S10" s="4">
        <v>93</v>
      </c>
      <c r="T10" s="6">
        <f t="shared" si="2"/>
        <v>188</v>
      </c>
      <c r="U10" s="4"/>
      <c r="V10">
        <v>9</v>
      </c>
      <c r="W10">
        <v>8</v>
      </c>
      <c r="X10" s="4">
        <f t="shared" si="3"/>
        <v>35</v>
      </c>
      <c r="Y10">
        <f t="shared" si="4"/>
        <v>52</v>
      </c>
      <c r="AA10" s="5">
        <f t="shared" si="9"/>
        <v>18.388888888888889</v>
      </c>
      <c r="AB10" s="5">
        <f t="shared" si="5"/>
        <v>23.5</v>
      </c>
      <c r="AC10">
        <f t="shared" si="6"/>
        <v>19</v>
      </c>
      <c r="AD10">
        <f t="shared" si="7"/>
        <v>26</v>
      </c>
      <c r="AE10" s="5">
        <f t="shared" si="8"/>
        <v>86.888888888888886</v>
      </c>
    </row>
    <row r="11" spans="1:32">
      <c r="A11" t="s">
        <v>65</v>
      </c>
      <c r="B11" t="s">
        <v>16</v>
      </c>
      <c r="C11">
        <v>4</v>
      </c>
      <c r="D11">
        <v>4</v>
      </c>
      <c r="E11">
        <v>3.5</v>
      </c>
      <c r="F11">
        <v>2</v>
      </c>
      <c r="G11">
        <v>4</v>
      </c>
      <c r="H11">
        <v>4</v>
      </c>
      <c r="I11">
        <v>4</v>
      </c>
      <c r="J11">
        <v>4</v>
      </c>
      <c r="K11">
        <v>3</v>
      </c>
      <c r="L11">
        <f t="shared" si="1"/>
        <v>32.5</v>
      </c>
      <c r="N11">
        <v>5</v>
      </c>
      <c r="O11">
        <v>17.5</v>
      </c>
      <c r="Q11">
        <v>45</v>
      </c>
      <c r="R11">
        <v>60</v>
      </c>
      <c r="S11" s="4">
        <v>90</v>
      </c>
      <c r="T11" s="6">
        <f t="shared" si="2"/>
        <v>185</v>
      </c>
      <c r="U11" s="4"/>
      <c r="V11">
        <v>9</v>
      </c>
      <c r="W11">
        <v>9</v>
      </c>
      <c r="X11" s="4">
        <f t="shared" si="3"/>
        <v>38</v>
      </c>
      <c r="Y11">
        <f t="shared" si="4"/>
        <v>56</v>
      </c>
      <c r="AA11" s="5">
        <f t="shared" si="9"/>
        <v>18.055555555555557</v>
      </c>
      <c r="AB11" s="5">
        <f t="shared" si="5"/>
        <v>23.125</v>
      </c>
      <c r="AC11">
        <f t="shared" si="6"/>
        <v>22.5</v>
      </c>
      <c r="AD11">
        <f t="shared" si="7"/>
        <v>28</v>
      </c>
      <c r="AE11" s="5">
        <f t="shared" si="8"/>
        <v>91.680555555555557</v>
      </c>
    </row>
    <row r="12" spans="1:32">
      <c r="A12" t="s">
        <v>66</v>
      </c>
      <c r="B12" t="s">
        <v>13</v>
      </c>
      <c r="C12">
        <v>4</v>
      </c>
      <c r="D12">
        <v>4</v>
      </c>
      <c r="E12">
        <v>4</v>
      </c>
      <c r="F12">
        <v>2</v>
      </c>
      <c r="G12">
        <v>4</v>
      </c>
      <c r="H12">
        <v>4</v>
      </c>
      <c r="I12">
        <v>4</v>
      </c>
      <c r="J12">
        <v>3.25</v>
      </c>
      <c r="K12">
        <v>3</v>
      </c>
      <c r="L12">
        <f t="shared" si="1"/>
        <v>32.25</v>
      </c>
      <c r="N12">
        <v>4</v>
      </c>
      <c r="O12">
        <v>18.5</v>
      </c>
      <c r="Q12">
        <v>48</v>
      </c>
      <c r="R12">
        <v>60</v>
      </c>
      <c r="S12" s="4">
        <v>91</v>
      </c>
      <c r="T12" s="6">
        <f t="shared" si="2"/>
        <v>189</v>
      </c>
      <c r="U12" s="4"/>
      <c r="V12">
        <v>10</v>
      </c>
      <c r="W12">
        <v>9</v>
      </c>
      <c r="X12" s="4">
        <f>D37</f>
        <v>34</v>
      </c>
      <c r="Y12">
        <f t="shared" si="4"/>
        <v>53</v>
      </c>
      <c r="AA12" s="5">
        <f t="shared" si="9"/>
        <v>17.916666666666668</v>
      </c>
      <c r="AB12" s="5">
        <f t="shared" si="5"/>
        <v>23.625</v>
      </c>
      <c r="AC12">
        <f t="shared" si="6"/>
        <v>22.5</v>
      </c>
      <c r="AD12">
        <f t="shared" si="7"/>
        <v>26.5</v>
      </c>
      <c r="AE12" s="5">
        <f t="shared" si="8"/>
        <v>90.541666666666671</v>
      </c>
    </row>
    <row r="13" spans="1:32">
      <c r="A13" t="s">
        <v>67</v>
      </c>
      <c r="B13" t="s">
        <v>13</v>
      </c>
      <c r="C13">
        <v>4</v>
      </c>
      <c r="D13">
        <v>4</v>
      </c>
      <c r="E13">
        <v>4.0999999999999996</v>
      </c>
      <c r="F13">
        <v>2</v>
      </c>
      <c r="G13">
        <v>4</v>
      </c>
      <c r="H13">
        <v>4</v>
      </c>
      <c r="I13">
        <v>4</v>
      </c>
      <c r="J13">
        <v>4</v>
      </c>
      <c r="K13">
        <v>3</v>
      </c>
      <c r="L13">
        <f t="shared" si="1"/>
        <v>33.1</v>
      </c>
      <c r="N13">
        <v>5</v>
      </c>
      <c r="O13">
        <v>12</v>
      </c>
      <c r="Q13">
        <v>49</v>
      </c>
      <c r="R13" s="4">
        <v>60</v>
      </c>
      <c r="S13" s="4">
        <v>99</v>
      </c>
      <c r="T13" s="6">
        <f t="shared" si="2"/>
        <v>198</v>
      </c>
      <c r="U13" s="4"/>
      <c r="V13">
        <v>9</v>
      </c>
      <c r="W13">
        <v>8</v>
      </c>
      <c r="X13" s="4">
        <f>D42</f>
        <v>35</v>
      </c>
      <c r="Y13">
        <f t="shared" si="4"/>
        <v>52</v>
      </c>
      <c r="AA13" s="5">
        <f t="shared" si="9"/>
        <v>18.388888888888889</v>
      </c>
      <c r="AB13" s="5">
        <f t="shared" si="5"/>
        <v>24.75</v>
      </c>
      <c r="AC13">
        <f t="shared" si="6"/>
        <v>17</v>
      </c>
      <c r="AD13">
        <f t="shared" si="7"/>
        <v>26</v>
      </c>
      <c r="AE13" s="5">
        <f t="shared" si="8"/>
        <v>86.138888888888886</v>
      </c>
    </row>
    <row r="14" spans="1:32">
      <c r="A14" t="s">
        <v>68</v>
      </c>
      <c r="B14" t="s">
        <v>16</v>
      </c>
      <c r="C14">
        <v>4</v>
      </c>
      <c r="D14">
        <v>3</v>
      </c>
      <c r="E14">
        <v>3.5</v>
      </c>
      <c r="F14">
        <v>2</v>
      </c>
      <c r="G14">
        <v>4</v>
      </c>
      <c r="H14">
        <v>3.5</v>
      </c>
      <c r="I14">
        <v>4</v>
      </c>
      <c r="J14">
        <v>3</v>
      </c>
      <c r="K14">
        <v>3</v>
      </c>
      <c r="L14">
        <f t="shared" si="1"/>
        <v>30</v>
      </c>
      <c r="N14">
        <v>3.5</v>
      </c>
      <c r="O14">
        <v>12.5</v>
      </c>
      <c r="Q14">
        <v>44</v>
      </c>
      <c r="R14">
        <v>35</v>
      </c>
      <c r="S14" s="4">
        <v>90</v>
      </c>
      <c r="T14" s="6">
        <f t="shared" si="2"/>
        <v>163.16666666666669</v>
      </c>
      <c r="U14" s="4"/>
      <c r="V14">
        <v>8</v>
      </c>
      <c r="W14">
        <v>8</v>
      </c>
      <c r="X14" s="4">
        <f>D41</f>
        <v>32</v>
      </c>
      <c r="Y14">
        <f t="shared" si="4"/>
        <v>48</v>
      </c>
      <c r="AA14" s="5">
        <f t="shared" si="9"/>
        <v>16.666666666666668</v>
      </c>
      <c r="AB14" s="5">
        <f t="shared" si="5"/>
        <v>20.395833333333336</v>
      </c>
      <c r="AC14">
        <f t="shared" si="6"/>
        <v>16</v>
      </c>
      <c r="AD14">
        <f t="shared" si="7"/>
        <v>24</v>
      </c>
      <c r="AE14" s="5">
        <f t="shared" si="8"/>
        <v>77.0625</v>
      </c>
    </row>
    <row r="15" spans="1:32">
      <c r="A15" t="s">
        <v>69</v>
      </c>
      <c r="B15" t="s">
        <v>13</v>
      </c>
      <c r="C15">
        <v>4</v>
      </c>
      <c r="D15">
        <v>4</v>
      </c>
      <c r="E15">
        <v>4</v>
      </c>
      <c r="F15">
        <v>2</v>
      </c>
      <c r="G15">
        <v>4</v>
      </c>
      <c r="H15">
        <v>4</v>
      </c>
      <c r="I15">
        <v>4</v>
      </c>
      <c r="J15">
        <v>3</v>
      </c>
      <c r="K15">
        <v>3</v>
      </c>
      <c r="L15">
        <f t="shared" si="1"/>
        <v>32</v>
      </c>
      <c r="N15">
        <v>4.5</v>
      </c>
      <c r="O15">
        <v>11</v>
      </c>
      <c r="Q15">
        <v>46</v>
      </c>
      <c r="R15" s="4">
        <v>55</v>
      </c>
      <c r="S15" s="4">
        <v>89</v>
      </c>
      <c r="T15" s="6">
        <f t="shared" si="2"/>
        <v>180.83333333333331</v>
      </c>
      <c r="U15" s="4"/>
      <c r="V15">
        <v>7.5</v>
      </c>
      <c r="W15">
        <v>7</v>
      </c>
      <c r="X15" s="4">
        <f>D39</f>
        <v>31</v>
      </c>
      <c r="Y15">
        <f t="shared" si="4"/>
        <v>45.5</v>
      </c>
      <c r="AA15" s="5">
        <f t="shared" si="9"/>
        <v>17.777777777777779</v>
      </c>
      <c r="AB15" s="5">
        <f t="shared" si="5"/>
        <v>22.604166666666664</v>
      </c>
      <c r="AC15">
        <f t="shared" si="6"/>
        <v>15.5</v>
      </c>
      <c r="AD15">
        <f t="shared" si="7"/>
        <v>22.75</v>
      </c>
      <c r="AE15" s="5">
        <f t="shared" si="8"/>
        <v>78.631944444444443</v>
      </c>
    </row>
    <row r="16" spans="1:32">
      <c r="A16" t="s">
        <v>57</v>
      </c>
      <c r="B16" t="s">
        <v>16</v>
      </c>
      <c r="C16">
        <v>4.2</v>
      </c>
      <c r="D16">
        <v>4</v>
      </c>
      <c r="E16">
        <v>4</v>
      </c>
      <c r="F16">
        <v>2</v>
      </c>
      <c r="G16">
        <v>4</v>
      </c>
      <c r="H16">
        <v>4.0999999999999996</v>
      </c>
      <c r="I16">
        <v>4</v>
      </c>
      <c r="J16">
        <v>3.5</v>
      </c>
      <c r="K16">
        <v>3</v>
      </c>
      <c r="L16">
        <f t="shared" si="1"/>
        <v>32.799999999999997</v>
      </c>
      <c r="N16">
        <v>5</v>
      </c>
      <c r="O16">
        <v>18.5</v>
      </c>
      <c r="Q16">
        <v>48</v>
      </c>
      <c r="R16">
        <v>59</v>
      </c>
      <c r="S16" s="4">
        <v>96</v>
      </c>
      <c r="T16" s="6">
        <f t="shared" si="2"/>
        <v>193.16666666666666</v>
      </c>
      <c r="U16" s="4"/>
      <c r="V16">
        <v>10</v>
      </c>
      <c r="W16">
        <v>10</v>
      </c>
      <c r="X16" s="4">
        <f>D44</f>
        <v>35</v>
      </c>
      <c r="Y16">
        <f t="shared" si="4"/>
        <v>55</v>
      </c>
      <c r="AA16" s="5">
        <f t="shared" si="9"/>
        <v>18.222222222222221</v>
      </c>
      <c r="AB16" s="5">
        <f t="shared" si="5"/>
        <v>24.145833333333332</v>
      </c>
      <c r="AC16">
        <f t="shared" si="6"/>
        <v>23.5</v>
      </c>
      <c r="AD16">
        <f t="shared" si="7"/>
        <v>27.5</v>
      </c>
      <c r="AE16" s="5">
        <f t="shared" si="8"/>
        <v>93.368055555555557</v>
      </c>
    </row>
    <row r="17" spans="1:31">
      <c r="A17" t="s">
        <v>54</v>
      </c>
      <c r="B17" t="s">
        <v>13</v>
      </c>
      <c r="C17">
        <v>4</v>
      </c>
      <c r="D17">
        <v>4</v>
      </c>
      <c r="E17">
        <v>4</v>
      </c>
      <c r="F17">
        <v>2</v>
      </c>
      <c r="G17">
        <v>4</v>
      </c>
      <c r="H17">
        <v>4</v>
      </c>
      <c r="I17">
        <v>4</v>
      </c>
      <c r="J17">
        <v>4</v>
      </c>
      <c r="K17">
        <v>3</v>
      </c>
      <c r="L17">
        <f t="shared" si="1"/>
        <v>33</v>
      </c>
      <c r="N17">
        <v>5</v>
      </c>
      <c r="O17">
        <v>19.5</v>
      </c>
      <c r="Q17">
        <v>47</v>
      </c>
      <c r="R17">
        <v>57</v>
      </c>
      <c r="S17" s="4">
        <v>100</v>
      </c>
      <c r="T17" s="6">
        <f t="shared" si="2"/>
        <v>194.5</v>
      </c>
      <c r="U17" s="4"/>
      <c r="V17">
        <v>8</v>
      </c>
      <c r="W17">
        <v>10</v>
      </c>
      <c r="X17" s="4">
        <f>D38</f>
        <v>40</v>
      </c>
      <c r="Y17">
        <f t="shared" si="4"/>
        <v>58</v>
      </c>
      <c r="AA17" s="5">
        <f t="shared" si="9"/>
        <v>18.333333333333332</v>
      </c>
      <c r="AB17" s="5">
        <f t="shared" si="5"/>
        <v>24.3125</v>
      </c>
      <c r="AC17">
        <f t="shared" si="6"/>
        <v>24.5</v>
      </c>
      <c r="AD17">
        <f t="shared" si="7"/>
        <v>29</v>
      </c>
      <c r="AE17" s="5">
        <f t="shared" si="8"/>
        <v>96.145833333333329</v>
      </c>
    </row>
    <row r="18" spans="1:31">
      <c r="A18" t="s">
        <v>70</v>
      </c>
      <c r="B18" t="s">
        <v>13</v>
      </c>
      <c r="C18">
        <v>4</v>
      </c>
      <c r="D18">
        <v>4</v>
      </c>
      <c r="E18">
        <v>4</v>
      </c>
      <c r="F18">
        <v>2</v>
      </c>
      <c r="G18">
        <v>4</v>
      </c>
      <c r="H18">
        <v>4.0999999999999996</v>
      </c>
      <c r="I18" s="4">
        <v>4</v>
      </c>
      <c r="J18" s="4">
        <v>4</v>
      </c>
      <c r="K18" s="4">
        <v>3</v>
      </c>
      <c r="L18">
        <f t="shared" si="1"/>
        <v>33.1</v>
      </c>
      <c r="N18">
        <v>5</v>
      </c>
      <c r="O18">
        <v>19</v>
      </c>
      <c r="Q18">
        <v>48</v>
      </c>
      <c r="R18">
        <v>58</v>
      </c>
      <c r="S18" s="4">
        <v>93</v>
      </c>
      <c r="T18" s="6">
        <f t="shared" si="2"/>
        <v>189.33333333333334</v>
      </c>
      <c r="U18" s="4"/>
      <c r="V18">
        <v>9</v>
      </c>
      <c r="W18">
        <v>8</v>
      </c>
      <c r="X18" s="4">
        <f>D42</f>
        <v>35</v>
      </c>
      <c r="Y18">
        <f t="shared" si="4"/>
        <v>52</v>
      </c>
      <c r="AA18" s="5">
        <f t="shared" si="9"/>
        <v>18.388888888888889</v>
      </c>
      <c r="AB18" s="5">
        <f t="shared" si="5"/>
        <v>23.666666666666668</v>
      </c>
      <c r="AC18">
        <f t="shared" si="6"/>
        <v>24</v>
      </c>
      <c r="AD18">
        <f t="shared" si="7"/>
        <v>26</v>
      </c>
      <c r="AE18" s="5">
        <f t="shared" si="8"/>
        <v>92.055555555555557</v>
      </c>
    </row>
    <row r="19" spans="1:31">
      <c r="A19" t="s">
        <v>55</v>
      </c>
      <c r="B19" t="s">
        <v>18</v>
      </c>
      <c r="C19">
        <v>4</v>
      </c>
      <c r="D19">
        <v>4</v>
      </c>
      <c r="E19">
        <v>4</v>
      </c>
      <c r="F19">
        <v>2</v>
      </c>
      <c r="G19">
        <v>4</v>
      </c>
      <c r="H19">
        <v>4</v>
      </c>
      <c r="I19">
        <v>4</v>
      </c>
      <c r="J19" s="4">
        <v>4</v>
      </c>
      <c r="K19" s="4">
        <v>3</v>
      </c>
      <c r="L19">
        <f t="shared" si="1"/>
        <v>33</v>
      </c>
      <c r="N19">
        <v>5</v>
      </c>
      <c r="O19">
        <v>18</v>
      </c>
      <c r="Q19">
        <v>48</v>
      </c>
      <c r="R19">
        <v>57</v>
      </c>
      <c r="S19" s="4">
        <v>95</v>
      </c>
      <c r="T19" s="6">
        <f t="shared" si="2"/>
        <v>190.5</v>
      </c>
      <c r="U19" s="4"/>
      <c r="V19">
        <v>8</v>
      </c>
      <c r="W19">
        <v>10</v>
      </c>
      <c r="X19" s="4">
        <f>D38</f>
        <v>40</v>
      </c>
      <c r="Y19">
        <f t="shared" si="4"/>
        <v>58</v>
      </c>
      <c r="AA19" s="5">
        <f t="shared" si="9"/>
        <v>18.333333333333332</v>
      </c>
      <c r="AB19" s="5">
        <f t="shared" si="5"/>
        <v>23.8125</v>
      </c>
      <c r="AC19">
        <f t="shared" si="6"/>
        <v>23</v>
      </c>
      <c r="AD19">
        <f t="shared" si="7"/>
        <v>29</v>
      </c>
      <c r="AE19" s="5">
        <f t="shared" si="8"/>
        <v>94.145833333333329</v>
      </c>
    </row>
    <row r="20" spans="1:31">
      <c r="A20" t="s">
        <v>56</v>
      </c>
      <c r="B20" t="s">
        <v>13</v>
      </c>
      <c r="C20">
        <v>4</v>
      </c>
      <c r="D20">
        <v>4</v>
      </c>
      <c r="E20">
        <v>4</v>
      </c>
      <c r="F20">
        <v>1.5</v>
      </c>
      <c r="G20">
        <v>4</v>
      </c>
      <c r="H20">
        <v>4</v>
      </c>
      <c r="I20">
        <v>4.0999999999999996</v>
      </c>
      <c r="J20">
        <v>3.5</v>
      </c>
      <c r="K20">
        <v>3</v>
      </c>
      <c r="L20">
        <f t="shared" si="1"/>
        <v>32.1</v>
      </c>
      <c r="N20">
        <v>5</v>
      </c>
      <c r="O20">
        <v>19</v>
      </c>
      <c r="Q20">
        <v>47</v>
      </c>
      <c r="R20">
        <v>57</v>
      </c>
      <c r="S20" s="4">
        <v>95</v>
      </c>
      <c r="T20" s="6">
        <f t="shared" si="2"/>
        <v>189.5</v>
      </c>
      <c r="U20" s="4"/>
      <c r="V20">
        <v>9</v>
      </c>
      <c r="W20">
        <v>9</v>
      </c>
      <c r="X20" s="4">
        <f>D43</f>
        <v>38</v>
      </c>
      <c r="Y20">
        <f t="shared" si="4"/>
        <v>56</v>
      </c>
      <c r="AA20" s="5">
        <f t="shared" si="9"/>
        <v>17.833333333333336</v>
      </c>
      <c r="AB20" s="5">
        <f t="shared" si="5"/>
        <v>23.6875</v>
      </c>
      <c r="AC20">
        <f t="shared" si="6"/>
        <v>24</v>
      </c>
      <c r="AD20">
        <f t="shared" si="7"/>
        <v>28</v>
      </c>
      <c r="AE20" s="5">
        <f t="shared" si="8"/>
        <v>93.520833333333343</v>
      </c>
    </row>
    <row r="21" spans="1:31">
      <c r="A21" t="s">
        <v>71</v>
      </c>
      <c r="B21" t="s">
        <v>13</v>
      </c>
      <c r="C21">
        <v>4</v>
      </c>
      <c r="D21">
        <v>4</v>
      </c>
      <c r="E21">
        <v>4</v>
      </c>
      <c r="F21">
        <v>2</v>
      </c>
      <c r="G21">
        <v>4</v>
      </c>
      <c r="H21">
        <v>3.5</v>
      </c>
      <c r="I21">
        <v>4</v>
      </c>
      <c r="J21">
        <v>1.75</v>
      </c>
      <c r="K21">
        <v>3</v>
      </c>
      <c r="L21">
        <f t="shared" si="1"/>
        <v>30.25</v>
      </c>
      <c r="N21">
        <v>4</v>
      </c>
      <c r="O21">
        <v>11</v>
      </c>
      <c r="Q21">
        <v>47</v>
      </c>
      <c r="R21">
        <v>33</v>
      </c>
      <c r="S21" s="4">
        <v>84</v>
      </c>
      <c r="T21" s="6">
        <f t="shared" si="2"/>
        <v>158.5</v>
      </c>
      <c r="U21" s="4"/>
      <c r="V21">
        <v>8</v>
      </c>
      <c r="W21">
        <v>8</v>
      </c>
      <c r="X21" s="4">
        <f>D41</f>
        <v>32</v>
      </c>
      <c r="Y21">
        <f t="shared" si="4"/>
        <v>48</v>
      </c>
      <c r="AA21" s="5">
        <f t="shared" si="9"/>
        <v>16.805555555555557</v>
      </c>
      <c r="AB21" s="5">
        <f t="shared" si="5"/>
        <v>19.8125</v>
      </c>
      <c r="AC21">
        <f t="shared" si="6"/>
        <v>15</v>
      </c>
      <c r="AD21">
        <f t="shared" si="7"/>
        <v>24</v>
      </c>
      <c r="AE21" s="5">
        <f t="shared" si="8"/>
        <v>75.618055555555557</v>
      </c>
    </row>
    <row r="22" spans="1:31">
      <c r="A22" t="s">
        <v>72</v>
      </c>
      <c r="B22" t="s">
        <v>13</v>
      </c>
      <c r="C22">
        <v>4</v>
      </c>
      <c r="D22">
        <v>4</v>
      </c>
      <c r="E22">
        <v>4</v>
      </c>
      <c r="F22">
        <v>2</v>
      </c>
      <c r="G22">
        <v>4</v>
      </c>
      <c r="H22">
        <v>4</v>
      </c>
      <c r="I22" s="4">
        <v>4</v>
      </c>
      <c r="J22" s="4">
        <v>4</v>
      </c>
      <c r="K22" s="4">
        <v>3</v>
      </c>
      <c r="L22">
        <f t="shared" si="1"/>
        <v>33</v>
      </c>
      <c r="N22">
        <v>4</v>
      </c>
      <c r="O22">
        <v>13.5</v>
      </c>
      <c r="Q22">
        <v>45</v>
      </c>
      <c r="R22">
        <v>58</v>
      </c>
      <c r="S22" s="4">
        <v>93</v>
      </c>
      <c r="T22" s="6">
        <f t="shared" si="2"/>
        <v>186.33333333333334</v>
      </c>
      <c r="U22" s="4"/>
      <c r="V22">
        <v>7.5</v>
      </c>
      <c r="W22">
        <v>7</v>
      </c>
      <c r="X22" s="4">
        <f>D39</f>
        <v>31</v>
      </c>
      <c r="Y22">
        <f t="shared" si="4"/>
        <v>45.5</v>
      </c>
      <c r="AA22" s="5">
        <f t="shared" si="9"/>
        <v>18.333333333333332</v>
      </c>
      <c r="AB22" s="5">
        <f t="shared" si="5"/>
        <v>23.291666666666668</v>
      </c>
      <c r="AC22">
        <f t="shared" si="6"/>
        <v>17.5</v>
      </c>
      <c r="AD22">
        <f t="shared" si="7"/>
        <v>22.75</v>
      </c>
      <c r="AE22" s="5">
        <f t="shared" si="8"/>
        <v>81.875</v>
      </c>
    </row>
    <row r="23" spans="1:31">
      <c r="E23" s="1"/>
    </row>
    <row r="24" spans="1:31">
      <c r="A24" s="10" t="s">
        <v>73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f>SUM(C24:K24)</f>
        <v>26</v>
      </c>
      <c r="N24">
        <v>5</v>
      </c>
      <c r="O24">
        <v>20</v>
      </c>
      <c r="Q24">
        <v>50</v>
      </c>
      <c r="R24">
        <v>60</v>
      </c>
      <c r="S24" s="3">
        <v>90</v>
      </c>
      <c r="T24" s="6">
        <f t="shared" ref="T24:T25" si="10">Q24+R24/60*50+S24</f>
        <v>190</v>
      </c>
      <c r="V24">
        <v>10</v>
      </c>
      <c r="W24">
        <v>10</v>
      </c>
      <c r="X24">
        <v>40</v>
      </c>
      <c r="Y24">
        <f>SUM(V24:X24)</f>
        <v>60</v>
      </c>
      <c r="AA24" s="5">
        <f>L24/26*20</f>
        <v>20</v>
      </c>
      <c r="AB24" s="5">
        <f>T24/7.6</f>
        <v>25</v>
      </c>
      <c r="AC24">
        <f t="shared" ref="AC24:AC25" si="11">SUM(N24:O24)</f>
        <v>25</v>
      </c>
      <c r="AD24">
        <f>Y24/2</f>
        <v>30</v>
      </c>
      <c r="AE24" s="5">
        <f t="shared" ref="AE24:AE25" si="12">SUM(AA24:AD24)</f>
        <v>100</v>
      </c>
    </row>
    <row r="25" spans="1:31">
      <c r="A25" s="10" t="s">
        <v>74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3</v>
      </c>
      <c r="L25">
        <f>SUM(C25:K25)</f>
        <v>35</v>
      </c>
      <c r="N25">
        <v>5</v>
      </c>
      <c r="O25">
        <v>20</v>
      </c>
      <c r="Q25">
        <v>50</v>
      </c>
      <c r="R25">
        <v>60</v>
      </c>
      <c r="S25">
        <v>100</v>
      </c>
      <c r="T25" s="6">
        <f t="shared" si="10"/>
        <v>200</v>
      </c>
      <c r="V25">
        <v>10</v>
      </c>
      <c r="W25">
        <v>10</v>
      </c>
      <c r="X25">
        <v>40</v>
      </c>
      <c r="Y25">
        <f>SUM(V25:X25)</f>
        <v>60</v>
      </c>
      <c r="AA25" s="5">
        <f>L25/35*20</f>
        <v>20</v>
      </c>
      <c r="AB25" s="5">
        <f t="shared" ref="AB25" si="13">T25/8</f>
        <v>25</v>
      </c>
      <c r="AC25">
        <f t="shared" si="11"/>
        <v>25</v>
      </c>
      <c r="AD25">
        <f>Y25/2</f>
        <v>30</v>
      </c>
      <c r="AE25" s="5">
        <f t="shared" si="12"/>
        <v>100</v>
      </c>
    </row>
    <row r="26" spans="1:31">
      <c r="Q26" s="3"/>
      <c r="R26" s="3"/>
      <c r="S26" s="3"/>
      <c r="T26" s="3" t="s">
        <v>51</v>
      </c>
      <c r="U26" s="3"/>
      <c r="V26" s="3"/>
      <c r="W26" s="3"/>
      <c r="X26" s="3"/>
      <c r="Y26" s="3" t="s">
        <v>46</v>
      </c>
    </row>
    <row r="27" spans="1:31">
      <c r="A27" s="3" t="s">
        <v>35</v>
      </c>
      <c r="L27" s="3" t="s">
        <v>42</v>
      </c>
      <c r="O27" s="3" t="s">
        <v>43</v>
      </c>
    </row>
    <row r="28" spans="1:31">
      <c r="A28" s="3" t="s">
        <v>38</v>
      </c>
      <c r="V28" s="3" t="s">
        <v>45</v>
      </c>
    </row>
    <row r="29" spans="1:31">
      <c r="A29" s="3" t="s">
        <v>39</v>
      </c>
    </row>
    <row r="30" spans="1:31">
      <c r="A30" s="3" t="s">
        <v>40</v>
      </c>
    </row>
    <row r="31" spans="1:31">
      <c r="A31" s="3" t="s">
        <v>41</v>
      </c>
    </row>
    <row r="34" spans="3:6">
      <c r="C34" t="s">
        <v>2</v>
      </c>
      <c r="D34" t="s">
        <v>3</v>
      </c>
      <c r="F34" t="s">
        <v>4</v>
      </c>
    </row>
    <row r="35" spans="3:6">
      <c r="C35">
        <v>2</v>
      </c>
      <c r="E35">
        <f t="shared" ref="E35:E44" si="14">(D35/40)*100</f>
        <v>0</v>
      </c>
      <c r="F35" t="s">
        <v>7</v>
      </c>
    </row>
    <row r="36" spans="3:6">
      <c r="C36" s="7" t="s">
        <v>6</v>
      </c>
      <c r="D36">
        <v>39</v>
      </c>
      <c r="E36">
        <f t="shared" si="14"/>
        <v>97.5</v>
      </c>
      <c r="F36" t="s">
        <v>5</v>
      </c>
    </row>
    <row r="37" spans="3:6">
      <c r="C37" s="8">
        <v>6</v>
      </c>
      <c r="D37">
        <v>34</v>
      </c>
      <c r="E37">
        <f t="shared" si="14"/>
        <v>85</v>
      </c>
      <c r="F37" t="s">
        <v>5</v>
      </c>
    </row>
    <row r="38" spans="3:6">
      <c r="C38" s="9">
        <v>1</v>
      </c>
      <c r="D38">
        <v>40</v>
      </c>
      <c r="E38">
        <f t="shared" si="14"/>
        <v>100</v>
      </c>
    </row>
    <row r="39" spans="3:6">
      <c r="C39" s="8">
        <v>8</v>
      </c>
      <c r="D39">
        <v>31</v>
      </c>
      <c r="E39">
        <f t="shared" si="14"/>
        <v>77.5</v>
      </c>
    </row>
    <row r="40" spans="3:6">
      <c r="C40" s="8">
        <v>3</v>
      </c>
      <c r="D40">
        <v>37</v>
      </c>
      <c r="E40">
        <f t="shared" si="14"/>
        <v>92.5</v>
      </c>
    </row>
    <row r="41" spans="3:6">
      <c r="C41" s="8">
        <v>7</v>
      </c>
      <c r="D41">
        <v>32</v>
      </c>
      <c r="E41">
        <f t="shared" si="14"/>
        <v>80</v>
      </c>
    </row>
    <row r="42" spans="3:6">
      <c r="C42" s="8">
        <v>4</v>
      </c>
      <c r="D42">
        <v>35</v>
      </c>
      <c r="E42">
        <f t="shared" si="14"/>
        <v>87.5</v>
      </c>
    </row>
    <row r="43" spans="3:6">
      <c r="C43" s="8">
        <v>2</v>
      </c>
      <c r="D43">
        <v>38</v>
      </c>
      <c r="E43">
        <f t="shared" si="14"/>
        <v>95</v>
      </c>
    </row>
    <row r="44" spans="3:6">
      <c r="C44" s="8">
        <v>4</v>
      </c>
      <c r="D44">
        <v>35</v>
      </c>
      <c r="E44">
        <f t="shared" si="14"/>
        <v>87.5</v>
      </c>
    </row>
  </sheetData>
  <sortState ref="AG6:AH22">
    <sortCondition descending="1" ref="AH6:AH22"/>
  </sortState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Maier</dc:creator>
  <cp:lastModifiedBy>David Maier</cp:lastModifiedBy>
  <dcterms:created xsi:type="dcterms:W3CDTF">2010-01-19T15:55:19Z</dcterms:created>
  <dcterms:modified xsi:type="dcterms:W3CDTF">2013-04-02T02:05:00Z</dcterms:modified>
</cp:coreProperties>
</file>