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020" windowWidth="22995" windowHeight="105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14" i="1" l="1"/>
  <c r="L14" i="1" s="1"/>
  <c r="N14" i="1" s="1"/>
  <c r="Q14" i="1" s="1"/>
  <c r="J14" i="1"/>
  <c r="M14" i="1" s="1"/>
  <c r="K13" i="1"/>
  <c r="L13" i="1" s="1"/>
  <c r="J13" i="1"/>
  <c r="M13" i="1" s="1"/>
  <c r="L12" i="1"/>
  <c r="K12" i="1"/>
  <c r="L11" i="1"/>
  <c r="K11" i="1"/>
  <c r="J11" i="1"/>
  <c r="M11" i="1" s="1"/>
  <c r="L10" i="1"/>
  <c r="K10" i="1"/>
  <c r="L9" i="1"/>
  <c r="K9" i="1"/>
  <c r="J9" i="1"/>
  <c r="M9" i="1" s="1"/>
  <c r="N9" i="1" s="1"/>
  <c r="L8" i="1"/>
  <c r="K8" i="1"/>
  <c r="L7" i="1"/>
  <c r="N7" i="1" s="1"/>
  <c r="K7" i="1"/>
  <c r="J7" i="1"/>
  <c r="M7" i="1" s="1"/>
  <c r="I6" i="1"/>
  <c r="L4" i="1"/>
  <c r="N4" i="1" s="1"/>
  <c r="Q4" i="1" s="1"/>
  <c r="J4" i="1"/>
  <c r="M4" i="1" s="1"/>
  <c r="L3" i="1"/>
  <c r="J3" i="1"/>
  <c r="M3" i="1" s="1"/>
  <c r="N3" i="1" l="1"/>
  <c r="Q3" i="1" s="1"/>
  <c r="N11" i="1"/>
  <c r="N13" i="1"/>
  <c r="Q9" i="1"/>
  <c r="Q7" i="1"/>
  <c r="J10" i="1"/>
  <c r="M10" i="1" s="1"/>
  <c r="N10" i="1" s="1"/>
  <c r="Q10" i="1" s="1"/>
  <c r="J8" i="1"/>
  <c r="M8" i="1" s="1"/>
  <c r="N8" i="1" s="1"/>
  <c r="J12" i="1"/>
  <c r="M12" i="1" s="1"/>
  <c r="N12" i="1" s="1"/>
  <c r="Q12" i="1" s="1"/>
  <c r="Q8" i="1" l="1"/>
  <c r="R7" i="1"/>
  <c r="S7" i="1"/>
  <c r="Q13" i="1"/>
  <c r="S13" i="1"/>
  <c r="R13" i="1"/>
  <c r="R9" i="1"/>
  <c r="S11" i="1"/>
  <c r="Q11" i="1"/>
  <c r="R11" i="1"/>
  <c r="S9" i="1"/>
</calcChain>
</file>

<file path=xl/sharedStrings.xml><?xml version="1.0" encoding="utf-8"?>
<sst xmlns="http://schemas.openxmlformats.org/spreadsheetml/2006/main" count="54" uniqueCount="28">
  <si>
    <t>Date In</t>
  </si>
  <si>
    <t>Date Out</t>
  </si>
  <si>
    <t>Days</t>
  </si>
  <si>
    <t>Station</t>
  </si>
  <si>
    <t>CTD</t>
  </si>
  <si>
    <t>LL</t>
  </si>
  <si>
    <t>Filter Type</t>
  </si>
  <si>
    <t>POC DPM</t>
  </si>
  <si>
    <t>To DPM</t>
  </si>
  <si>
    <t>Tot DPM</t>
  </si>
  <si>
    <t>SAMPLE DPM</t>
  </si>
  <si>
    <t>POC</t>
  </si>
  <si>
    <t>DIC</t>
  </si>
  <si>
    <t>mg C m-3 d-1</t>
  </si>
  <si>
    <t>Depth (m)</t>
  </si>
  <si>
    <t>CHL</t>
  </si>
  <si>
    <t>PB</t>
  </si>
  <si>
    <t>HNLCG1</t>
  </si>
  <si>
    <t>DAY 0</t>
  </si>
  <si>
    <t>To</t>
  </si>
  <si>
    <t>GFF</t>
  </si>
  <si>
    <t>10 UM</t>
  </si>
  <si>
    <t>HNLCG1D5</t>
  </si>
  <si>
    <t>T0</t>
  </si>
  <si>
    <t>ORANGE</t>
  </si>
  <si>
    <t>PURPLE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</si>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</sst>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10"/>
      <name val="Verdana"/>
      <family val="2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0" fillId="0" borderId="0" xfId="0" applyFill="1"/>
    <xf numFmtId="1" fontId="1" fillId="0" borderId="0" xfId="0" applyNumberFormat="1" applyFont="1" applyFill="1"/>
    <xf numFmtId="2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wini/MegaCloud/PhD/Research/Spreadsheet%20Corps/Tawnya_SpreadSheets/GOA2007-Leg1-C14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1807-LIGHTLEVELS"/>
      <sheetName val="CHLOROPHYLL"/>
      <sheetName val="SUMMARY CTD"/>
      <sheetName val="C001"/>
      <sheetName val="C007"/>
      <sheetName val="C012"/>
      <sheetName val="C017"/>
      <sheetName val="C019"/>
      <sheetName val="C023"/>
      <sheetName val="C024,C025"/>
      <sheetName val="C027"/>
      <sheetName val="C029"/>
      <sheetName val="C030"/>
      <sheetName val="C031"/>
      <sheetName val="HNLCG1"/>
      <sheetName val="PE1--CG1D0"/>
      <sheetName val="PE-C001"/>
      <sheetName val="PE-C003"/>
      <sheetName val="PE-C007"/>
      <sheetName val="PE-C012"/>
      <sheetName val="PE-C017"/>
      <sheetName val="PE-C019"/>
      <sheetName val="PE-C023"/>
      <sheetName val="HNLCG1-PE"/>
      <sheetName val="HNLCG1-D5"/>
      <sheetName val="PE-GAC1"/>
      <sheetName val="PE-GAC6"/>
      <sheetName val="PE-GAC10"/>
      <sheetName val="PE-C03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B4">
            <v>761154</v>
          </cell>
        </row>
        <row r="5">
          <cell r="B5">
            <v>788458</v>
          </cell>
        </row>
        <row r="10">
          <cell r="B10">
            <v>692</v>
          </cell>
        </row>
        <row r="11">
          <cell r="B11">
            <v>61709</v>
          </cell>
        </row>
        <row r="12">
          <cell r="B12">
            <v>60151</v>
          </cell>
        </row>
        <row r="13">
          <cell r="C13">
            <v>151707</v>
          </cell>
        </row>
        <row r="14">
          <cell r="C14">
            <v>150106</v>
          </cell>
        </row>
        <row r="15">
          <cell r="B15">
            <v>60950</v>
          </cell>
        </row>
        <row r="16">
          <cell r="B16">
            <v>58812</v>
          </cell>
        </row>
        <row r="17">
          <cell r="C17">
            <v>10661</v>
          </cell>
        </row>
        <row r="18">
          <cell r="C18">
            <v>14125</v>
          </cell>
        </row>
        <row r="19">
          <cell r="B19">
            <v>61616</v>
          </cell>
        </row>
        <row r="20">
          <cell r="C20">
            <v>58906</v>
          </cell>
        </row>
        <row r="21">
          <cell r="C21">
            <v>39947</v>
          </cell>
        </row>
        <row r="22">
          <cell r="B22">
            <v>62099</v>
          </cell>
        </row>
        <row r="23">
          <cell r="C23">
            <v>20912</v>
          </cell>
        </row>
        <row r="24">
          <cell r="C24">
            <v>19437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G14" sqref="G14"/>
    </sheetView>
  </sheetViews>
  <sheetFormatPr defaultRowHeight="15" x14ac:dyDescent="0.25"/>
  <cols>
    <col min="1" max="11" width="12.5703125" customWidth="1"/>
    <col min="12" max="13" width="12.5703125" bestFit="1" customWidth="1"/>
    <col min="14" max="267" width="12.5703125" customWidth="1"/>
    <col min="268" max="269" width="12.5703125" bestFit="1" customWidth="1"/>
    <col min="270" max="523" width="12.5703125" customWidth="1"/>
    <col min="524" max="525" width="12.5703125" bestFit="1" customWidth="1"/>
    <col min="526" max="779" width="12.5703125" customWidth="1"/>
    <col min="780" max="781" width="12.5703125" bestFit="1" customWidth="1"/>
    <col min="782" max="1035" width="12.5703125" customWidth="1"/>
    <col min="1036" max="1037" width="12.5703125" bestFit="1" customWidth="1"/>
    <col min="1038" max="1291" width="12.5703125" customWidth="1"/>
    <col min="1292" max="1293" width="12.5703125" bestFit="1" customWidth="1"/>
    <col min="1294" max="1547" width="12.5703125" customWidth="1"/>
    <col min="1548" max="1549" width="12.5703125" bestFit="1" customWidth="1"/>
    <col min="1550" max="1803" width="12.5703125" customWidth="1"/>
    <col min="1804" max="1805" width="12.5703125" bestFit="1" customWidth="1"/>
    <col min="1806" max="2059" width="12.5703125" customWidth="1"/>
    <col min="2060" max="2061" width="12.5703125" bestFit="1" customWidth="1"/>
    <col min="2062" max="2315" width="12.5703125" customWidth="1"/>
    <col min="2316" max="2317" width="12.5703125" bestFit="1" customWidth="1"/>
    <col min="2318" max="2571" width="12.5703125" customWidth="1"/>
    <col min="2572" max="2573" width="12.5703125" bestFit="1" customWidth="1"/>
    <col min="2574" max="2827" width="12.5703125" customWidth="1"/>
    <col min="2828" max="2829" width="12.5703125" bestFit="1" customWidth="1"/>
    <col min="2830" max="3083" width="12.5703125" customWidth="1"/>
    <col min="3084" max="3085" width="12.5703125" bestFit="1" customWidth="1"/>
    <col min="3086" max="3339" width="12.5703125" customWidth="1"/>
    <col min="3340" max="3341" width="12.5703125" bestFit="1" customWidth="1"/>
    <col min="3342" max="3595" width="12.5703125" customWidth="1"/>
    <col min="3596" max="3597" width="12.5703125" bestFit="1" customWidth="1"/>
    <col min="3598" max="3851" width="12.5703125" customWidth="1"/>
    <col min="3852" max="3853" width="12.5703125" bestFit="1" customWidth="1"/>
    <col min="3854" max="4107" width="12.5703125" customWidth="1"/>
    <col min="4108" max="4109" width="12.5703125" bestFit="1" customWidth="1"/>
    <col min="4110" max="4363" width="12.5703125" customWidth="1"/>
    <col min="4364" max="4365" width="12.5703125" bestFit="1" customWidth="1"/>
    <col min="4366" max="4619" width="12.5703125" customWidth="1"/>
    <col min="4620" max="4621" width="12.5703125" bestFit="1" customWidth="1"/>
    <col min="4622" max="4875" width="12.5703125" customWidth="1"/>
    <col min="4876" max="4877" width="12.5703125" bestFit="1" customWidth="1"/>
    <col min="4878" max="5131" width="12.5703125" customWidth="1"/>
    <col min="5132" max="5133" width="12.5703125" bestFit="1" customWidth="1"/>
    <col min="5134" max="5387" width="12.5703125" customWidth="1"/>
    <col min="5388" max="5389" width="12.5703125" bestFit="1" customWidth="1"/>
    <col min="5390" max="5643" width="12.5703125" customWidth="1"/>
    <col min="5644" max="5645" width="12.5703125" bestFit="1" customWidth="1"/>
    <col min="5646" max="5899" width="12.5703125" customWidth="1"/>
    <col min="5900" max="5901" width="12.5703125" bestFit="1" customWidth="1"/>
    <col min="5902" max="6155" width="12.5703125" customWidth="1"/>
    <col min="6156" max="6157" width="12.5703125" bestFit="1" customWidth="1"/>
    <col min="6158" max="6411" width="12.5703125" customWidth="1"/>
    <col min="6412" max="6413" width="12.5703125" bestFit="1" customWidth="1"/>
    <col min="6414" max="6667" width="12.5703125" customWidth="1"/>
    <col min="6668" max="6669" width="12.5703125" bestFit="1" customWidth="1"/>
    <col min="6670" max="6923" width="12.5703125" customWidth="1"/>
    <col min="6924" max="6925" width="12.5703125" bestFit="1" customWidth="1"/>
    <col min="6926" max="7179" width="12.5703125" customWidth="1"/>
    <col min="7180" max="7181" width="12.5703125" bestFit="1" customWidth="1"/>
    <col min="7182" max="7435" width="12.5703125" customWidth="1"/>
    <col min="7436" max="7437" width="12.5703125" bestFit="1" customWidth="1"/>
    <col min="7438" max="7691" width="12.5703125" customWidth="1"/>
    <col min="7692" max="7693" width="12.5703125" bestFit="1" customWidth="1"/>
    <col min="7694" max="7947" width="12.5703125" customWidth="1"/>
    <col min="7948" max="7949" width="12.5703125" bestFit="1" customWidth="1"/>
    <col min="7950" max="8203" width="12.5703125" customWidth="1"/>
    <col min="8204" max="8205" width="12.5703125" bestFit="1" customWidth="1"/>
    <col min="8206" max="8459" width="12.5703125" customWidth="1"/>
    <col min="8460" max="8461" width="12.5703125" bestFit="1" customWidth="1"/>
    <col min="8462" max="8715" width="12.5703125" customWidth="1"/>
    <col min="8716" max="8717" width="12.5703125" bestFit="1" customWidth="1"/>
    <col min="8718" max="8971" width="12.5703125" customWidth="1"/>
    <col min="8972" max="8973" width="12.5703125" bestFit="1" customWidth="1"/>
    <col min="8974" max="9227" width="12.5703125" customWidth="1"/>
    <col min="9228" max="9229" width="12.5703125" bestFit="1" customWidth="1"/>
    <col min="9230" max="9483" width="12.5703125" customWidth="1"/>
    <col min="9484" max="9485" width="12.5703125" bestFit="1" customWidth="1"/>
    <col min="9486" max="9739" width="12.5703125" customWidth="1"/>
    <col min="9740" max="9741" width="12.5703125" bestFit="1" customWidth="1"/>
    <col min="9742" max="9995" width="12.5703125" customWidth="1"/>
    <col min="9996" max="9997" width="12.5703125" bestFit="1" customWidth="1"/>
    <col min="9998" max="10251" width="12.5703125" customWidth="1"/>
    <col min="10252" max="10253" width="12.5703125" bestFit="1" customWidth="1"/>
    <col min="10254" max="10507" width="12.5703125" customWidth="1"/>
    <col min="10508" max="10509" width="12.5703125" bestFit="1" customWidth="1"/>
    <col min="10510" max="10763" width="12.5703125" customWidth="1"/>
    <col min="10764" max="10765" width="12.5703125" bestFit="1" customWidth="1"/>
    <col min="10766" max="11019" width="12.5703125" customWidth="1"/>
    <col min="11020" max="11021" width="12.5703125" bestFit="1" customWidth="1"/>
    <col min="11022" max="11275" width="12.5703125" customWidth="1"/>
    <col min="11276" max="11277" width="12.5703125" bestFit="1" customWidth="1"/>
    <col min="11278" max="11531" width="12.5703125" customWidth="1"/>
    <col min="11532" max="11533" width="12.5703125" bestFit="1" customWidth="1"/>
    <col min="11534" max="11787" width="12.5703125" customWidth="1"/>
    <col min="11788" max="11789" width="12.5703125" bestFit="1" customWidth="1"/>
    <col min="11790" max="12043" width="12.5703125" customWidth="1"/>
    <col min="12044" max="12045" width="12.5703125" bestFit="1" customWidth="1"/>
    <col min="12046" max="12299" width="12.5703125" customWidth="1"/>
    <col min="12300" max="12301" width="12.5703125" bestFit="1" customWidth="1"/>
    <col min="12302" max="12555" width="12.5703125" customWidth="1"/>
    <col min="12556" max="12557" width="12.5703125" bestFit="1" customWidth="1"/>
    <col min="12558" max="12811" width="12.5703125" customWidth="1"/>
    <col min="12812" max="12813" width="12.5703125" bestFit="1" customWidth="1"/>
    <col min="12814" max="13067" width="12.5703125" customWidth="1"/>
    <col min="13068" max="13069" width="12.5703125" bestFit="1" customWidth="1"/>
    <col min="13070" max="13323" width="12.5703125" customWidth="1"/>
    <col min="13324" max="13325" width="12.5703125" bestFit="1" customWidth="1"/>
    <col min="13326" max="13579" width="12.5703125" customWidth="1"/>
    <col min="13580" max="13581" width="12.5703125" bestFit="1" customWidth="1"/>
    <col min="13582" max="13835" width="12.5703125" customWidth="1"/>
    <col min="13836" max="13837" width="12.5703125" bestFit="1" customWidth="1"/>
    <col min="13838" max="14091" width="12.5703125" customWidth="1"/>
    <col min="14092" max="14093" width="12.5703125" bestFit="1" customWidth="1"/>
    <col min="14094" max="14347" width="12.5703125" customWidth="1"/>
    <col min="14348" max="14349" width="12.5703125" bestFit="1" customWidth="1"/>
    <col min="14350" max="14603" width="12.5703125" customWidth="1"/>
    <col min="14604" max="14605" width="12.5703125" bestFit="1" customWidth="1"/>
    <col min="14606" max="14859" width="12.5703125" customWidth="1"/>
    <col min="14860" max="14861" width="12.5703125" bestFit="1" customWidth="1"/>
    <col min="14862" max="15115" width="12.5703125" customWidth="1"/>
    <col min="15116" max="15117" width="12.5703125" bestFit="1" customWidth="1"/>
    <col min="15118" max="15371" width="12.5703125" customWidth="1"/>
    <col min="15372" max="15373" width="12.5703125" bestFit="1" customWidth="1"/>
    <col min="15374" max="15627" width="12.5703125" customWidth="1"/>
    <col min="15628" max="15629" width="12.5703125" bestFit="1" customWidth="1"/>
    <col min="15630" max="15883" width="12.5703125" customWidth="1"/>
    <col min="15884" max="15885" width="12.5703125" bestFit="1" customWidth="1"/>
    <col min="15886" max="16139" width="12.5703125" customWidth="1"/>
    <col min="16140" max="16141" width="12.5703125" bestFit="1" customWidth="1"/>
    <col min="16142" max="16384" width="12.570312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6" t="s">
        <v>16</v>
      </c>
    </row>
    <row r="2" spans="1:21" ht="15.75" thickTop="1" x14ac:dyDescent="0.25">
      <c r="A2" s="7">
        <v>37857</v>
      </c>
      <c r="B2" s="7">
        <v>37858</v>
      </c>
      <c r="C2" s="7"/>
      <c r="D2" t="s">
        <v>17</v>
      </c>
      <c r="E2" s="8" t="s">
        <v>18</v>
      </c>
      <c r="F2" t="s">
        <v>19</v>
      </c>
      <c r="G2" t="s">
        <v>20</v>
      </c>
      <c r="H2" s="9"/>
      <c r="I2" s="10">
        <v>300</v>
      </c>
      <c r="J2" s="10"/>
      <c r="K2" s="10"/>
      <c r="N2" s="6"/>
      <c r="O2" s="5"/>
      <c r="P2" s="6"/>
      <c r="Q2" s="6"/>
    </row>
    <row r="3" spans="1:21" x14ac:dyDescent="0.25">
      <c r="A3">
        <v>1200</v>
      </c>
      <c r="B3">
        <v>1200</v>
      </c>
      <c r="C3">
        <v>1</v>
      </c>
      <c r="D3" t="s">
        <v>17</v>
      </c>
      <c r="E3" s="8" t="s">
        <v>18</v>
      </c>
      <c r="F3" s="11">
        <v>100</v>
      </c>
      <c r="G3" s="11" t="s">
        <v>20</v>
      </c>
      <c r="H3" s="9">
        <v>3366.2440351567061</v>
      </c>
      <c r="I3" s="10"/>
      <c r="J3" s="12">
        <f>AVERAGE([1]HNLCG1!B4:B5)</f>
        <v>774806</v>
      </c>
      <c r="K3">
        <v>184739</v>
      </c>
      <c r="L3">
        <f>K3*1.05*24000</f>
        <v>4655422800</v>
      </c>
      <c r="M3">
        <f>(J3/0.28/0.001)*C3</f>
        <v>2767164285.7142854</v>
      </c>
      <c r="N3" s="13">
        <f>L3/M3</f>
        <v>1.6823803429503645</v>
      </c>
      <c r="O3" s="14">
        <v>5</v>
      </c>
      <c r="P3" s="15">
        <v>1.47</v>
      </c>
      <c r="Q3" s="13">
        <f>N3/P3</f>
        <v>1.1444764237757583</v>
      </c>
    </row>
    <row r="4" spans="1:21" x14ac:dyDescent="0.25">
      <c r="C4">
        <v>1</v>
      </c>
      <c r="D4" t="s">
        <v>17</v>
      </c>
      <c r="E4" s="8" t="s">
        <v>18</v>
      </c>
      <c r="F4">
        <v>100</v>
      </c>
      <c r="G4" t="s">
        <v>21</v>
      </c>
      <c r="J4" s="12">
        <f>J3</f>
        <v>774806</v>
      </c>
      <c r="K4">
        <v>122858</v>
      </c>
      <c r="L4">
        <f>K4*1.05*24000</f>
        <v>3096021600</v>
      </c>
      <c r="M4">
        <f>(J4/0.28/0.001)*C4</f>
        <v>2767164285.7142854</v>
      </c>
      <c r="N4" s="13">
        <f>L4/M4</f>
        <v>1.1188427141761939</v>
      </c>
      <c r="O4">
        <v>5</v>
      </c>
      <c r="P4">
        <v>0.53</v>
      </c>
      <c r="Q4" s="13">
        <f>N4/P4</f>
        <v>2.1110239890116862</v>
      </c>
    </row>
    <row r="6" spans="1:21" x14ac:dyDescent="0.25">
      <c r="A6" s="7">
        <v>37861</v>
      </c>
      <c r="B6" s="7">
        <v>37862</v>
      </c>
      <c r="D6" t="s">
        <v>22</v>
      </c>
      <c r="F6" t="s">
        <v>23</v>
      </c>
      <c r="G6" t="s">
        <v>20</v>
      </c>
      <c r="I6">
        <f>[1]HNLCG1!B10</f>
        <v>692</v>
      </c>
    </row>
    <row r="7" spans="1:21" x14ac:dyDescent="0.25">
      <c r="A7">
        <v>1200</v>
      </c>
      <c r="B7">
        <v>1200</v>
      </c>
      <c r="C7">
        <v>1</v>
      </c>
      <c r="D7" t="s">
        <v>22</v>
      </c>
      <c r="E7" s="8" t="s">
        <v>24</v>
      </c>
      <c r="F7">
        <v>50</v>
      </c>
      <c r="G7" t="s">
        <v>20</v>
      </c>
      <c r="J7">
        <f>AVERAGE([1]HNLCG1!B11:B12)</f>
        <v>60930</v>
      </c>
      <c r="K7">
        <f>[1]HNLCG1!C13</f>
        <v>151707</v>
      </c>
      <c r="L7">
        <f t="shared" ref="L7:L14" si="0">K7*1.05*24000</f>
        <v>3823016400</v>
      </c>
      <c r="M7">
        <f t="shared" ref="M7:M14" si="1">(J7/0.28/0.001)*C7</f>
        <v>217607142.85714284</v>
      </c>
      <c r="N7" s="13">
        <f t="shared" ref="N7:N14" si="2">L7/M7</f>
        <v>17.568432496307238</v>
      </c>
      <c r="O7" s="14">
        <v>5</v>
      </c>
      <c r="P7">
        <v>1.5554700000000001</v>
      </c>
      <c r="Q7" s="13">
        <f t="shared" ref="Q7:Q14" si="3">N7/P7</f>
        <v>11.294613522798405</v>
      </c>
      <c r="R7" s="16">
        <f>AVERAGE(N7:N8)</f>
        <v>17.475730576070902</v>
      </c>
      <c r="S7">
        <f>STDEV(N7:N8)</f>
        <v>0.1311003128562539</v>
      </c>
      <c r="T7">
        <v>11.187890893430364</v>
      </c>
      <c r="U7">
        <v>0.15092858986451438</v>
      </c>
    </row>
    <row r="8" spans="1:21" x14ac:dyDescent="0.25">
      <c r="C8">
        <v>1</v>
      </c>
      <c r="D8" t="s">
        <v>22</v>
      </c>
      <c r="E8" s="8" t="s">
        <v>24</v>
      </c>
      <c r="F8">
        <v>50</v>
      </c>
      <c r="G8" t="s">
        <v>20</v>
      </c>
      <c r="J8">
        <f>J7</f>
        <v>60930</v>
      </c>
      <c r="K8">
        <f>[1]HNLCG1!C14</f>
        <v>150106</v>
      </c>
      <c r="L8">
        <f t="shared" si="0"/>
        <v>3782671200.0000005</v>
      </c>
      <c r="M8">
        <f t="shared" si="1"/>
        <v>217607142.85714284</v>
      </c>
      <c r="N8" s="13">
        <f t="shared" si="2"/>
        <v>17.383028655834568</v>
      </c>
      <c r="O8" s="14">
        <v>5</v>
      </c>
      <c r="P8">
        <v>1.5687</v>
      </c>
      <c r="Q8" s="13">
        <f t="shared" si="3"/>
        <v>11.081168264062324</v>
      </c>
      <c r="T8">
        <v>6.0037766263978742</v>
      </c>
      <c r="U8">
        <v>2.7761568752625974</v>
      </c>
    </row>
    <row r="9" spans="1:21" x14ac:dyDescent="0.25">
      <c r="C9">
        <v>1</v>
      </c>
      <c r="D9" t="s">
        <v>22</v>
      </c>
      <c r="E9" s="8" t="s">
        <v>25</v>
      </c>
      <c r="F9">
        <v>50</v>
      </c>
      <c r="G9" t="s">
        <v>20</v>
      </c>
      <c r="J9">
        <f>AVERAGE([1]HNLCG1!B19)</f>
        <v>61616</v>
      </c>
      <c r="K9">
        <f>[1]HNLCG1!C20</f>
        <v>58906</v>
      </c>
      <c r="L9">
        <f t="shared" si="0"/>
        <v>1484431200</v>
      </c>
      <c r="M9">
        <f t="shared" si="1"/>
        <v>220057142.85714284</v>
      </c>
      <c r="N9" s="13">
        <f t="shared" si="2"/>
        <v>6.7456624253440669</v>
      </c>
      <c r="O9" s="14">
        <v>5</v>
      </c>
      <c r="P9">
        <v>0.84671999999999992</v>
      </c>
      <c r="Q9" s="13">
        <f t="shared" si="3"/>
        <v>7.9668159785337158</v>
      </c>
      <c r="R9" s="16">
        <f>AVERAGE(N9:N10)</f>
        <v>5.6601107504544279</v>
      </c>
      <c r="S9">
        <f>STDEV(N9:N10)</f>
        <v>1.5352019012857545</v>
      </c>
      <c r="T9">
        <v>1.404720309436972</v>
      </c>
      <c r="U9">
        <v>0.15040029810174185</v>
      </c>
    </row>
    <row r="10" spans="1:21" x14ac:dyDescent="0.25">
      <c r="C10">
        <v>1</v>
      </c>
      <c r="D10" t="s">
        <v>22</v>
      </c>
      <c r="E10" s="8" t="s">
        <v>25</v>
      </c>
      <c r="F10">
        <v>50</v>
      </c>
      <c r="G10" t="s">
        <v>20</v>
      </c>
      <c r="J10">
        <f>J9</f>
        <v>61616</v>
      </c>
      <c r="K10">
        <f>[1]HNLCG1!C21</f>
        <v>39947</v>
      </c>
      <c r="L10">
        <f t="shared" si="0"/>
        <v>1006664400</v>
      </c>
      <c r="M10">
        <f t="shared" si="1"/>
        <v>220057142.85714284</v>
      </c>
      <c r="N10" s="13">
        <f t="shared" si="2"/>
        <v>4.5745590755647889</v>
      </c>
      <c r="O10" s="14">
        <v>5</v>
      </c>
      <c r="P10">
        <v>1.1321099999999999</v>
      </c>
      <c r="Q10" s="13">
        <f t="shared" si="3"/>
        <v>4.0407372742620318</v>
      </c>
      <c r="T10">
        <v>1.1989073551255225</v>
      </c>
      <c r="U10">
        <v>0.29201851134783874</v>
      </c>
    </row>
    <row r="11" spans="1:21" x14ac:dyDescent="0.25">
      <c r="C11">
        <v>1</v>
      </c>
      <c r="D11" t="s">
        <v>22</v>
      </c>
      <c r="E11" s="8" t="s">
        <v>26</v>
      </c>
      <c r="F11">
        <v>10</v>
      </c>
      <c r="G11" t="s">
        <v>20</v>
      </c>
      <c r="J11">
        <f>AVERAGE([1]HNLCG1!B22)</f>
        <v>62099</v>
      </c>
      <c r="K11">
        <f>[1]HNLCG1!C23</f>
        <v>20912</v>
      </c>
      <c r="L11">
        <f t="shared" si="0"/>
        <v>526982400.00000006</v>
      </c>
      <c r="M11">
        <f t="shared" si="1"/>
        <v>221782142.85714284</v>
      </c>
      <c r="N11" s="13">
        <f t="shared" si="2"/>
        <v>2.3761263788466809</v>
      </c>
      <c r="O11" s="14">
        <v>5</v>
      </c>
      <c r="P11">
        <v>1.5724799999999999</v>
      </c>
      <c r="Q11" s="13">
        <f t="shared" si="3"/>
        <v>1.5110693801171913</v>
      </c>
      <c r="R11" s="16">
        <f>AVERAGE(N11:N12)</f>
        <v>2.2923279279859585</v>
      </c>
      <c r="S11">
        <f>STDEV(N11:N12)</f>
        <v>0.11850890571308891</v>
      </c>
    </row>
    <row r="12" spans="1:21" x14ac:dyDescent="0.25">
      <c r="C12">
        <v>1</v>
      </c>
      <c r="D12" t="s">
        <v>22</v>
      </c>
      <c r="E12" s="8" t="s">
        <v>26</v>
      </c>
      <c r="F12">
        <v>10</v>
      </c>
      <c r="G12" t="s">
        <v>20</v>
      </c>
      <c r="J12">
        <f>J11</f>
        <v>62099</v>
      </c>
      <c r="K12">
        <f>[1]HNLCG1!C24</f>
        <v>19437</v>
      </c>
      <c r="L12">
        <f t="shared" si="0"/>
        <v>489812400.00000006</v>
      </c>
      <c r="M12">
        <f t="shared" si="1"/>
        <v>221782142.85714284</v>
      </c>
      <c r="N12" s="13">
        <f t="shared" si="2"/>
        <v>2.2085294771252362</v>
      </c>
      <c r="O12" s="14">
        <v>5</v>
      </c>
      <c r="P12">
        <v>1.7009999999999998</v>
      </c>
      <c r="Q12" s="13">
        <f t="shared" si="3"/>
        <v>1.2983712387567528</v>
      </c>
      <c r="T12">
        <v>17.475730576070902</v>
      </c>
      <c r="U12">
        <v>0.13110031285686197</v>
      </c>
    </row>
    <row r="13" spans="1:21" x14ac:dyDescent="0.25">
      <c r="C13">
        <v>1</v>
      </c>
      <c r="D13" t="s">
        <v>22</v>
      </c>
      <c r="E13" s="8" t="s">
        <v>27</v>
      </c>
      <c r="F13">
        <v>10</v>
      </c>
      <c r="G13" t="s">
        <v>20</v>
      </c>
      <c r="J13">
        <f>[1]HNLCG1!B15</f>
        <v>60950</v>
      </c>
      <c r="K13">
        <f>[1]HNLCG1!C17</f>
        <v>10661</v>
      </c>
      <c r="L13">
        <f t="shared" si="0"/>
        <v>268657200</v>
      </c>
      <c r="M13">
        <f t="shared" si="1"/>
        <v>217678571.4285714</v>
      </c>
      <c r="N13" s="13">
        <f t="shared" si="2"/>
        <v>1.2341922231337163</v>
      </c>
      <c r="O13" s="14">
        <v>5</v>
      </c>
      <c r="P13">
        <v>1.2436199999999999</v>
      </c>
      <c r="Q13" s="13">
        <f t="shared" si="3"/>
        <v>0.99241908551946445</v>
      </c>
      <c r="R13" s="16">
        <f>AVERAGE(N13:N14)</f>
        <v>1.4644231876737752</v>
      </c>
      <c r="S13">
        <f>STDEV(N13:N14)</f>
        <v>0.32559575253079098</v>
      </c>
      <c r="T13">
        <v>5.6601107504544279</v>
      </c>
      <c r="U13">
        <v>1.5352019012857545</v>
      </c>
    </row>
    <row r="14" spans="1:21" x14ac:dyDescent="0.25">
      <c r="C14">
        <v>1</v>
      </c>
      <c r="D14" t="s">
        <v>22</v>
      </c>
      <c r="E14" s="8" t="s">
        <v>27</v>
      </c>
      <c r="F14">
        <v>10</v>
      </c>
      <c r="G14" t="s">
        <v>20</v>
      </c>
      <c r="J14">
        <f>[1]HNLCG1!B16</f>
        <v>58812</v>
      </c>
      <c r="K14">
        <f>[1]HNLCG1!C18</f>
        <v>14125</v>
      </c>
      <c r="L14">
        <f t="shared" si="0"/>
        <v>355950000</v>
      </c>
      <c r="M14">
        <f t="shared" si="1"/>
        <v>210042857.14285713</v>
      </c>
      <c r="N14" s="13">
        <f t="shared" si="2"/>
        <v>1.6946541522138341</v>
      </c>
      <c r="O14" s="14">
        <v>5</v>
      </c>
      <c r="P14">
        <v>1.2058199999999999</v>
      </c>
      <c r="Q14" s="13">
        <f t="shared" si="3"/>
        <v>1.4053956247315804</v>
      </c>
      <c r="T14">
        <v>2.2923279279859585</v>
      </c>
      <c r="U14">
        <v>0.11850890571308062</v>
      </c>
    </row>
    <row r="15" spans="1:21" x14ac:dyDescent="0.25">
      <c r="T15">
        <v>1.4644231876737752</v>
      </c>
      <c r="U15">
        <v>0.32559575253079098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alawini</dc:creator>
  <cp:lastModifiedBy>alawini</cp:lastModifiedBy>
  <dcterms:created xsi:type="dcterms:W3CDTF">2013-02-09T02:30:38Z</dcterms:created>
  <dcterms:modified xsi:type="dcterms:W3CDTF">2013-02-09T02:34:02Z</dcterms:modified>
</cp:coreProperties>
</file>