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8tiedid/Documents/Kacar_Lab/Article Writing/CH-strain paper/RAW DATA/Co-competition/Ancestor.v.g2000/"/>
    </mc:Choice>
  </mc:AlternateContent>
  <xr:revisionPtr revIDLastSave="0" documentId="13_ncr:1_{11C13DED-08E0-8942-97A5-702D3F12B494}" xr6:coauthVersionLast="47" xr6:coauthVersionMax="47" xr10:uidLastSave="{00000000-0000-0000-0000-000000000000}"/>
  <bookViews>
    <workbookView xWindow="1160" yWindow="1000" windowWidth="27640" windowHeight="15960" xr2:uid="{A3799CDF-F187-234F-B3F7-348601772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I13" i="1" s="1"/>
  <c r="H12" i="1"/>
  <c r="G12" i="1"/>
  <c r="H11" i="1"/>
  <c r="G11" i="1"/>
  <c r="H10" i="1"/>
  <c r="G10" i="1"/>
  <c r="I10" i="1" s="1"/>
  <c r="H9" i="1"/>
  <c r="G9" i="1"/>
  <c r="I9" i="1" s="1"/>
  <c r="H6" i="1"/>
  <c r="G6" i="1"/>
  <c r="I6" i="1" s="1"/>
  <c r="H5" i="1"/>
  <c r="G5" i="1"/>
  <c r="H4" i="1"/>
  <c r="G4" i="1"/>
  <c r="I4" i="1" s="1"/>
  <c r="H3" i="1"/>
  <c r="G3" i="1"/>
  <c r="I3" i="1" s="1"/>
  <c r="H2" i="1"/>
  <c r="G2" i="1"/>
  <c r="I2" i="1" s="1"/>
  <c r="I11" i="1" l="1"/>
  <c r="I12" i="1"/>
  <c r="I5" i="1"/>
  <c r="K9" i="1"/>
  <c r="N9" i="1" s="1"/>
  <c r="J9" i="1"/>
  <c r="K2" i="1"/>
  <c r="N2" i="1" s="1"/>
  <c r="J2" i="1"/>
  <c r="L9" i="1" l="1"/>
  <c r="L2" i="1"/>
  <c r="L10" i="1"/>
  <c r="M10" i="1" s="1"/>
  <c r="M9" i="1"/>
  <c r="L3" i="1"/>
  <c r="M3" i="1" s="1"/>
  <c r="M2" i="1"/>
</calcChain>
</file>

<file path=xl/sharedStrings.xml><?xml version="1.0" encoding="utf-8"?>
<sst xmlns="http://schemas.openxmlformats.org/spreadsheetml/2006/main" count="48" uniqueCount="16">
  <si>
    <t>Ancestor</t>
  </si>
  <si>
    <t>g2000</t>
  </si>
  <si>
    <t>C1 (red)</t>
  </si>
  <si>
    <t>C2 (pink)</t>
  </si>
  <si>
    <t>C1 d0</t>
  </si>
  <si>
    <t>C2 d0</t>
  </si>
  <si>
    <t>C1 d1</t>
  </si>
  <si>
    <t>C2 d1</t>
  </si>
  <si>
    <t>mC1</t>
  </si>
  <si>
    <t>mC2</t>
  </si>
  <si>
    <t>W</t>
  </si>
  <si>
    <t>Average</t>
  </si>
  <si>
    <t>Stdev</t>
  </si>
  <si>
    <t>t-statistic</t>
  </si>
  <si>
    <t>p-value</t>
  </si>
  <si>
    <t>95%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</si>
</sst>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rgb="FF005493"/>
      <name val="Arial"/>
      <family val="2"/>
    </font>
    <font>
      <sz val="10"/>
      <color rgb="FF9411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40F4-3A28-F04D-9F8C-4FC356062A60}">
  <dimension ref="A1:N13"/>
  <sheetViews>
    <sheetView tabSelected="1" workbookViewId="0">
      <selection activeCell="D20" sqref="D20"/>
    </sheetView>
  </sheetViews>
  <sheetFormatPr baseColWidth="10" defaultRowHeight="16" x14ac:dyDescent="0.2"/>
  <sheetData>
    <row r="1" spans="1:14" ht="17" thickBot="1" x14ac:dyDescent="0.25">
      <c r="A1" s="15" t="s">
        <v>2</v>
      </c>
      <c r="B1" s="16" t="s">
        <v>3</v>
      </c>
      <c r="C1" s="17" t="s">
        <v>4</v>
      </c>
      <c r="D1" s="17" t="s">
        <v>5</v>
      </c>
      <c r="E1" s="18" t="s">
        <v>6</v>
      </c>
      <c r="F1" s="18" t="s">
        <v>7</v>
      </c>
      <c r="G1" s="17" t="s">
        <v>8</v>
      </c>
      <c r="H1" s="19" t="s">
        <v>9</v>
      </c>
      <c r="I1" s="19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8" t="s">
        <v>15</v>
      </c>
    </row>
    <row r="2" spans="1:14" ht="17" thickTop="1" x14ac:dyDescent="0.2">
      <c r="A2" s="20" t="s">
        <v>0</v>
      </c>
      <c r="B2" s="21" t="s">
        <v>1</v>
      </c>
      <c r="C2" s="2">
        <v>209</v>
      </c>
      <c r="D2" s="3">
        <v>106</v>
      </c>
      <c r="E2" s="4">
        <v>57</v>
      </c>
      <c r="F2" s="5">
        <v>175</v>
      </c>
      <c r="G2" s="6">
        <f t="shared" ref="G2:H4" si="0">LN((E2*100)/C2)</f>
        <v>3.3058872018578307</v>
      </c>
      <c r="H2" s="6">
        <f t="shared" si="0"/>
        <v>5.1065170657995385</v>
      </c>
      <c r="I2" s="6">
        <f t="shared" ref="I2:I6" si="1">G2/H2</f>
        <v>0.6473859108390585</v>
      </c>
      <c r="J2" s="7">
        <f>AVERAGE(I2:I6)</f>
        <v>0.66355443136520686</v>
      </c>
      <c r="K2" s="7">
        <f>STDEV(I2:I6)</f>
        <v>2.7569113645634736E-2</v>
      </c>
      <c r="L2" s="7">
        <f>(J2-1)/(K2/SQRT(5))</f>
        <v>-27.288333309006813</v>
      </c>
      <c r="M2" s="7" t="e">
        <f>TDIST(L2,4,2)</f>
        <v>#NUM!</v>
      </c>
      <c r="N2" s="8">
        <f>CONFIDENCE(0.05,K2,3)</f>
        <v>3.1196815702524982E-2</v>
      </c>
    </row>
    <row r="3" spans="1:14" x14ac:dyDescent="0.2">
      <c r="A3" s="20" t="s">
        <v>0</v>
      </c>
      <c r="B3" s="21" t="s">
        <v>1</v>
      </c>
      <c r="C3" s="2">
        <v>194</v>
      </c>
      <c r="D3" s="3">
        <v>101</v>
      </c>
      <c r="E3" s="4">
        <v>50</v>
      </c>
      <c r="F3" s="5">
        <v>140</v>
      </c>
      <c r="G3" s="6">
        <f>LN((E3*100)/C3)</f>
        <v>3.2493350323529095</v>
      </c>
      <c r="H3" s="6">
        <f t="shared" si="0"/>
        <v>4.931692091756136</v>
      </c>
      <c r="I3" s="6">
        <f t="shared" si="1"/>
        <v>0.65886818801695457</v>
      </c>
      <c r="L3">
        <f>-(L2)</f>
        <v>27.288333309006813</v>
      </c>
      <c r="M3">
        <f>TDIST(L3,4,2)</f>
        <v>1.0724203943697888E-5</v>
      </c>
      <c r="N3" s="9"/>
    </row>
    <row r="4" spans="1:14" x14ac:dyDescent="0.2">
      <c r="A4" s="20" t="s">
        <v>0</v>
      </c>
      <c r="B4" s="21" t="s">
        <v>1</v>
      </c>
      <c r="C4" s="2">
        <v>203</v>
      </c>
      <c r="D4" s="3">
        <v>112</v>
      </c>
      <c r="E4" s="4">
        <v>62</v>
      </c>
      <c r="F4" s="5">
        <v>159</v>
      </c>
      <c r="G4" s="6">
        <f>LN((E4*100)/C4)</f>
        <v>3.4190985919913954</v>
      </c>
      <c r="H4" s="6">
        <f t="shared" si="0"/>
        <v>4.9555755169132283</v>
      </c>
      <c r="I4" s="6">
        <f t="shared" si="1"/>
        <v>0.68994985150001575</v>
      </c>
      <c r="N4" s="9"/>
    </row>
    <row r="5" spans="1:14" x14ac:dyDescent="0.2">
      <c r="A5" s="20" t="s">
        <v>0</v>
      </c>
      <c r="B5" s="21" t="s">
        <v>1</v>
      </c>
      <c r="C5" s="2">
        <v>192</v>
      </c>
      <c r="D5" s="3">
        <v>108</v>
      </c>
      <c r="E5" s="4">
        <v>42</v>
      </c>
      <c r="F5" s="5">
        <v>146</v>
      </c>
      <c r="G5" s="6">
        <f>LN((E5*100)/C5)</f>
        <v>3.0853444322436783</v>
      </c>
      <c r="H5" s="6">
        <f>LN((F5*100)/D5)</f>
        <v>4.9066455805722082</v>
      </c>
      <c r="I5" s="10">
        <f t="shared" si="1"/>
        <v>0.62880931210113378</v>
      </c>
      <c r="J5" s="11"/>
      <c r="N5" s="9"/>
    </row>
    <row r="6" spans="1:14" ht="17" thickBot="1" x14ac:dyDescent="0.25">
      <c r="A6" s="20" t="s">
        <v>0</v>
      </c>
      <c r="B6" s="21" t="s">
        <v>1</v>
      </c>
      <c r="C6" s="2">
        <v>224</v>
      </c>
      <c r="D6" s="3">
        <v>119</v>
      </c>
      <c r="E6" s="4">
        <v>63</v>
      </c>
      <c r="F6" s="5">
        <v>147</v>
      </c>
      <c r="G6" s="6">
        <f>LN((E6*100)/C6)</f>
        <v>3.3366588605245844</v>
      </c>
      <c r="H6" s="6">
        <f>LN((F6*100)/D6)</f>
        <v>4.8164792796552982</v>
      </c>
      <c r="I6" s="10">
        <f t="shared" si="1"/>
        <v>0.69275889436887184</v>
      </c>
      <c r="J6" s="12"/>
      <c r="K6" s="13"/>
      <c r="L6" s="13"/>
      <c r="M6" s="13"/>
      <c r="N6" s="14"/>
    </row>
    <row r="7" spans="1:14" ht="17" thickBot="1" x14ac:dyDescent="0.25"/>
    <row r="8" spans="1:14" ht="17" thickBot="1" x14ac:dyDescent="0.25">
      <c r="A8" s="16" t="s">
        <v>3</v>
      </c>
      <c r="B8" s="15" t="s">
        <v>2</v>
      </c>
      <c r="C8" s="17" t="s">
        <v>5</v>
      </c>
      <c r="D8" s="17" t="s">
        <v>4</v>
      </c>
      <c r="E8" s="18" t="s">
        <v>6</v>
      </c>
      <c r="F8" s="18" t="s">
        <v>7</v>
      </c>
      <c r="G8" s="17" t="s">
        <v>8</v>
      </c>
      <c r="H8" s="19" t="s">
        <v>9</v>
      </c>
      <c r="I8" s="19" t="s">
        <v>10</v>
      </c>
      <c r="J8" s="7" t="s">
        <v>11</v>
      </c>
      <c r="K8" s="7" t="s">
        <v>12</v>
      </c>
      <c r="L8" s="7" t="s">
        <v>13</v>
      </c>
      <c r="M8" s="7" t="s">
        <v>14</v>
      </c>
      <c r="N8" s="8" t="s">
        <v>15</v>
      </c>
    </row>
    <row r="9" spans="1:14" ht="17" thickTop="1" x14ac:dyDescent="0.2">
      <c r="A9" s="1" t="s">
        <v>1</v>
      </c>
      <c r="B9" s="20" t="s">
        <v>0</v>
      </c>
      <c r="C9" s="3">
        <v>106</v>
      </c>
      <c r="D9" s="2">
        <v>209</v>
      </c>
      <c r="E9" s="5">
        <v>175</v>
      </c>
      <c r="F9" s="4">
        <v>57</v>
      </c>
      <c r="G9" s="6">
        <f t="shared" ref="G9:H11" si="2">LN((E9*100)/C9)</f>
        <v>5.1065170657995385</v>
      </c>
      <c r="H9" s="6">
        <f t="shared" si="2"/>
        <v>3.3058872018578307</v>
      </c>
      <c r="I9" s="6">
        <f t="shared" ref="I9:I13" si="3">G9/H9</f>
        <v>1.5446737151012884</v>
      </c>
      <c r="J9" s="7">
        <f>AVERAGE(I9:I13)</f>
        <v>1.5091239152740641</v>
      </c>
      <c r="K9" s="7">
        <f>STDEV(I9:I13)</f>
        <v>6.285752202398362E-2</v>
      </c>
      <c r="L9" s="7">
        <f>(J9-1)/(K9/SQRT(5))</f>
        <v>18.111367531944303</v>
      </c>
      <c r="M9" s="7">
        <f>TDIST(L9,4,2)</f>
        <v>5.4647575744141551E-5</v>
      </c>
      <c r="N9" s="8">
        <f>CONFIDENCE(0.05,K9,3)</f>
        <v>7.112867520171863E-2</v>
      </c>
    </row>
    <row r="10" spans="1:14" x14ac:dyDescent="0.2">
      <c r="A10" s="1" t="s">
        <v>1</v>
      </c>
      <c r="B10" s="20" t="s">
        <v>0</v>
      </c>
      <c r="C10" s="3">
        <v>101</v>
      </c>
      <c r="D10" s="2">
        <v>194</v>
      </c>
      <c r="E10" s="5">
        <v>140</v>
      </c>
      <c r="F10" s="4">
        <v>50</v>
      </c>
      <c r="G10" s="6">
        <f>LN((E10*100)/C10)</f>
        <v>4.931692091756136</v>
      </c>
      <c r="H10" s="6">
        <f t="shared" si="2"/>
        <v>3.2493350323529095</v>
      </c>
      <c r="I10" s="6">
        <f t="shared" si="3"/>
        <v>1.5177542613034265</v>
      </c>
      <c r="L10">
        <f>-(L9)</f>
        <v>-18.111367531944303</v>
      </c>
      <c r="M10" t="e">
        <f>TDIST(L10,4,2)</f>
        <v>#NUM!</v>
      </c>
      <c r="N10" s="9"/>
    </row>
    <row r="11" spans="1:14" x14ac:dyDescent="0.2">
      <c r="A11" s="1" t="s">
        <v>1</v>
      </c>
      <c r="B11" s="20" t="s">
        <v>0</v>
      </c>
      <c r="C11" s="3">
        <v>112</v>
      </c>
      <c r="D11" s="2">
        <v>203</v>
      </c>
      <c r="E11" s="5">
        <v>159</v>
      </c>
      <c r="F11" s="4">
        <v>62</v>
      </c>
      <c r="G11" s="6">
        <f>LN((E11*100)/C11)</f>
        <v>4.9555755169132283</v>
      </c>
      <c r="H11" s="6">
        <f t="shared" si="2"/>
        <v>3.4190985919913954</v>
      </c>
      <c r="I11" s="6">
        <f t="shared" si="3"/>
        <v>1.4493807018378309</v>
      </c>
      <c r="N11" s="9"/>
    </row>
    <row r="12" spans="1:14" x14ac:dyDescent="0.2">
      <c r="A12" s="1" t="s">
        <v>1</v>
      </c>
      <c r="B12" s="20" t="s">
        <v>0</v>
      </c>
      <c r="C12" s="3">
        <v>108</v>
      </c>
      <c r="D12" s="2">
        <v>192</v>
      </c>
      <c r="E12" s="5">
        <v>146</v>
      </c>
      <c r="F12" s="4">
        <v>42</v>
      </c>
      <c r="G12" s="6">
        <f>LN((E12*100)/C12)</f>
        <v>4.9066455805722082</v>
      </c>
      <c r="H12" s="6">
        <f>LN((F12*100)/D12)</f>
        <v>3.0853444322436783</v>
      </c>
      <c r="I12" s="10">
        <f t="shared" si="3"/>
        <v>1.5903072374334786</v>
      </c>
      <c r="J12" s="11"/>
      <c r="N12" s="9"/>
    </row>
    <row r="13" spans="1:14" ht="17" thickBot="1" x14ac:dyDescent="0.25">
      <c r="A13" s="1" t="s">
        <v>1</v>
      </c>
      <c r="B13" s="20" t="s">
        <v>0</v>
      </c>
      <c r="C13" s="3">
        <v>119</v>
      </c>
      <c r="D13" s="2">
        <v>224</v>
      </c>
      <c r="E13" s="5">
        <v>147</v>
      </c>
      <c r="F13" s="4">
        <v>63</v>
      </c>
      <c r="G13" s="6">
        <f>LN((E13*100)/C13)</f>
        <v>4.8164792796552982</v>
      </c>
      <c r="H13" s="6">
        <f>LN((F13*100)/D13)</f>
        <v>3.3366588605245844</v>
      </c>
      <c r="I13" s="10">
        <f t="shared" si="3"/>
        <v>1.4435036606942966</v>
      </c>
      <c r="J13" s="12"/>
      <c r="K13" s="13"/>
      <c r="L13" s="13"/>
      <c r="M13" s="13"/>
      <c r="N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2023-04-10T21:35:19Z</dcterms:created>
  <dcterms:modified xsi:type="dcterms:W3CDTF">2023-04-10T21:43:53Z</dcterms:modified>
</cp:coreProperties>
</file>