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cuOUPYyfM7YJi2Naz8LjcoDhpjtBVj5vFluZCRvu+6YIk4YFkVqwxpXQvcVd+6Mi9FyqWktgF++T8LcGARxogQ==" workbookSaltValue="7oh0r/nwkX8bUA9pze8JPg==" workbookSpinCount="100000" lockStructure="1"/>
  <bookViews>
    <workbookView xWindow="0" yWindow="0" windowWidth="23040" windowHeight="9195"/>
  </bookViews>
  <sheets>
    <sheet name="LOAN AMORTIZATION SCHEDULE 1" sheetId="2" r:id="rId1"/>
  </sheets>
  <calcPr calcId="162913"/>
</workbook>
</file>

<file path=xl/calcChain.xml><?xml version="1.0" encoding="utf-8"?>
<calcChain xmlns="http://schemas.openxmlformats.org/spreadsheetml/2006/main">
  <c r="I54" i="2" l="1"/>
  <c r="K10" i="2" l="1"/>
  <c r="E17" i="2" l="1"/>
  <c r="F17" i="2" s="1"/>
  <c r="D54" i="2" l="1"/>
  <c r="D55" i="2" s="1"/>
  <c r="D56" i="2" s="1"/>
  <c r="D57" i="2" s="1"/>
  <c r="K13" i="2" l="1"/>
  <c r="E69" i="2" l="1"/>
  <c r="I17" i="2" l="1"/>
  <c r="H17" i="2" l="1"/>
  <c r="J17" i="2" s="1"/>
  <c r="L17" i="2" s="1"/>
  <c r="K17" i="2"/>
  <c r="E18" i="2" s="1"/>
  <c r="F18" i="2" l="1"/>
  <c r="H18" i="2" l="1"/>
  <c r="I18" i="2"/>
  <c r="K18" i="2" s="1"/>
  <c r="E19" i="2" s="1"/>
  <c r="F19" i="2" s="1"/>
  <c r="J18" i="2" l="1"/>
  <c r="L18" i="2" s="1"/>
  <c r="I19" i="2"/>
  <c r="K19" i="2" s="1"/>
  <c r="E20" i="2" l="1"/>
  <c r="F20" i="2" s="1"/>
  <c r="H19" i="2"/>
  <c r="J19" i="2" l="1"/>
  <c r="L19" i="2" s="1"/>
  <c r="I20" i="2"/>
  <c r="K20" i="2" l="1"/>
  <c r="E21" i="2" s="1"/>
  <c r="F21" i="2" s="1"/>
  <c r="H20" i="2"/>
  <c r="J20" i="2" s="1"/>
  <c r="L20" i="2" s="1"/>
  <c r="I21" i="2" l="1"/>
  <c r="K21" i="2" s="1"/>
  <c r="E22" i="2" s="1"/>
  <c r="H21" i="2" l="1"/>
  <c r="J21" i="2" s="1"/>
  <c r="L21" i="2" s="1"/>
  <c r="F22" i="2"/>
  <c r="I22" i="2" l="1"/>
  <c r="K22" i="2" s="1"/>
  <c r="E23" i="2" s="1"/>
  <c r="H22" i="2"/>
  <c r="J22" i="2" l="1"/>
  <c r="L22" i="2" s="1"/>
  <c r="F23" i="2"/>
  <c r="H23" i="2" l="1"/>
  <c r="I23" i="2"/>
  <c r="K23" i="2" l="1"/>
  <c r="E24" i="2" s="1"/>
  <c r="J23" i="2"/>
  <c r="L23" i="2" s="1"/>
  <c r="F24" i="2" l="1"/>
  <c r="G60" i="2"/>
  <c r="I24" i="2" l="1"/>
  <c r="K24" i="2" s="1"/>
  <c r="E25" i="2" s="1"/>
  <c r="F25" i="2" s="1"/>
  <c r="H24" i="2"/>
  <c r="H25" i="2" l="1"/>
  <c r="J24" i="2"/>
  <c r="L24" i="2" s="1"/>
  <c r="I25" i="2"/>
  <c r="K25" i="2" s="1"/>
  <c r="E26" i="2" s="1"/>
  <c r="F26" i="2" s="1"/>
  <c r="H26" i="2" l="1"/>
  <c r="J25" i="2"/>
  <c r="L25" i="2" s="1"/>
  <c r="I26" i="2"/>
  <c r="K26" i="2" s="1"/>
  <c r="E27" i="2" s="1"/>
  <c r="F27" i="2" s="1"/>
  <c r="H27" i="2" s="1"/>
  <c r="J26" i="2" l="1"/>
  <c r="L26" i="2" s="1"/>
  <c r="I27" i="2"/>
  <c r="K27" i="2" s="1"/>
  <c r="E28" i="2" s="1"/>
  <c r="F28" i="2" l="1"/>
  <c r="H28" i="2" s="1"/>
  <c r="J27" i="2"/>
  <c r="I28" i="2" l="1"/>
  <c r="K28" i="2" s="1"/>
  <c r="E29" i="2" s="1"/>
  <c r="F29" i="2" s="1"/>
  <c r="H29" i="2" s="1"/>
  <c r="J28" i="2" l="1"/>
  <c r="I29" i="2"/>
  <c r="K29" i="2" s="1"/>
  <c r="E30" i="2" s="1"/>
  <c r="F30" i="2" s="1"/>
  <c r="H30" i="2" s="1"/>
  <c r="J29" i="2" l="1"/>
  <c r="I30" i="2"/>
  <c r="K30" i="2" s="1"/>
  <c r="E31" i="2" s="1"/>
  <c r="F31" i="2" l="1"/>
  <c r="H31" i="2" s="1"/>
  <c r="J30" i="2"/>
  <c r="I31" i="2" l="1"/>
  <c r="K31" i="2" s="1"/>
  <c r="E32" i="2" s="1"/>
  <c r="F32" i="2" s="1"/>
  <c r="H32" i="2" s="1"/>
  <c r="I32" i="2" l="1"/>
  <c r="K32" i="2" s="1"/>
  <c r="E33" i="2" s="1"/>
  <c r="F33" i="2" s="1"/>
  <c r="I33" i="2" s="1"/>
  <c r="K33" i="2" s="1"/>
  <c r="E34" i="2" s="1"/>
  <c r="J31" i="2"/>
  <c r="F34" i="2" l="1"/>
  <c r="H34" i="2" s="1"/>
  <c r="J32" i="2"/>
  <c r="H33" i="2"/>
  <c r="J33" i="2" s="1"/>
  <c r="I34" i="2" l="1"/>
  <c r="K34" i="2" s="1"/>
  <c r="E35" i="2" s="1"/>
  <c r="F35" i="2" s="1"/>
  <c r="H35" i="2" s="1"/>
  <c r="J34" i="2" l="1"/>
  <c r="I35" i="2"/>
  <c r="K35" i="2" s="1"/>
  <c r="E36" i="2" s="1"/>
  <c r="F36" i="2" s="1"/>
  <c r="H36" i="2" s="1"/>
  <c r="J35" i="2" l="1"/>
  <c r="I36" i="2"/>
  <c r="K36" i="2" s="1"/>
  <c r="E37" i="2" s="1"/>
  <c r="F37" i="2" s="1"/>
  <c r="H37" i="2" s="1"/>
  <c r="J36" i="2" l="1"/>
  <c r="I37" i="2"/>
  <c r="K37" i="2" s="1"/>
  <c r="E38" i="2" s="1"/>
  <c r="F38" i="2" s="1"/>
  <c r="H38" i="2" s="1"/>
  <c r="I38" i="2" l="1"/>
  <c r="K38" i="2" s="1"/>
  <c r="E39" i="2" s="1"/>
  <c r="F39" i="2" s="1"/>
  <c r="J37" i="2"/>
  <c r="J38" i="2" l="1"/>
  <c r="H39" i="2"/>
  <c r="I39" i="2"/>
  <c r="K39" i="2" s="1"/>
  <c r="E40" i="2" s="1"/>
  <c r="F40" i="2" s="1"/>
  <c r="I40" i="2" s="1"/>
  <c r="K40" i="2" s="1"/>
  <c r="E41" i="2" s="1"/>
  <c r="J39" i="2" l="1"/>
  <c r="F41" i="2"/>
  <c r="H41" i="2" s="1"/>
  <c r="H40" i="2"/>
  <c r="I41" i="2" l="1"/>
  <c r="K41" i="2" s="1"/>
  <c r="E42" i="2" s="1"/>
  <c r="F42" i="2" s="1"/>
  <c r="H42" i="2" s="1"/>
  <c r="J40" i="2"/>
  <c r="J41" i="2" l="1"/>
  <c r="I42" i="2"/>
  <c r="K42" i="2" s="1"/>
  <c r="E43" i="2" s="1"/>
  <c r="F43" i="2" s="1"/>
  <c r="H43" i="2" s="1"/>
  <c r="J42" i="2" l="1"/>
  <c r="I43" i="2"/>
  <c r="K43" i="2" s="1"/>
  <c r="E44" i="2" s="1"/>
  <c r="F44" i="2" s="1"/>
  <c r="I44" i="2" s="1"/>
  <c r="K44" i="2" s="1"/>
  <c r="E45" i="2" s="1"/>
  <c r="J43" i="2" l="1"/>
  <c r="F45" i="2"/>
  <c r="H45" i="2" s="1"/>
  <c r="H44" i="2"/>
  <c r="I45" i="2" l="1"/>
  <c r="K45" i="2" s="1"/>
  <c r="E46" i="2" s="1"/>
  <c r="F46" i="2" s="1"/>
  <c r="H46" i="2" s="1"/>
  <c r="J44" i="2"/>
  <c r="I46" i="2" l="1"/>
  <c r="K46" i="2" s="1"/>
  <c r="E47" i="2" s="1"/>
  <c r="F47" i="2" s="1"/>
  <c r="H47" i="2" s="1"/>
  <c r="J45" i="2"/>
  <c r="J46" i="2" l="1"/>
  <c r="I47" i="2"/>
  <c r="K47" i="2" s="1"/>
  <c r="E48" i="2" s="1"/>
  <c r="F48" i="2" s="1"/>
  <c r="H48" i="2" s="1"/>
  <c r="I48" i="2" l="1"/>
  <c r="K48" i="2" s="1"/>
  <c r="E49" i="2" s="1"/>
  <c r="F49" i="2" s="1"/>
  <c r="H49" i="2" s="1"/>
  <c r="J47" i="2"/>
  <c r="J48" i="2" l="1"/>
  <c r="I49" i="2"/>
  <c r="K49" i="2" s="1"/>
  <c r="E50" i="2" s="1"/>
  <c r="F50" i="2" s="1"/>
  <c r="H50" i="2" s="1"/>
  <c r="J49" i="2" l="1"/>
  <c r="I50" i="2"/>
  <c r="K50" i="2" s="1"/>
  <c r="E51" i="2" s="1"/>
  <c r="F51" i="2" s="1"/>
  <c r="H51" i="2" s="1"/>
  <c r="J50" i="2" l="1"/>
  <c r="I51" i="2"/>
  <c r="K51" i="2" s="1"/>
  <c r="E52" i="2" s="1"/>
  <c r="F52" i="2" s="1"/>
  <c r="H52" i="2" s="1"/>
  <c r="J51" i="2" l="1"/>
  <c r="I52" i="2"/>
  <c r="K52" i="2" s="1"/>
  <c r="E53" i="2" s="1"/>
  <c r="F53" i="2" l="1"/>
  <c r="J52" i="2"/>
  <c r="H53" i="2" l="1"/>
  <c r="F54" i="2"/>
  <c r="I53" i="2"/>
  <c r="K53" i="2" s="1"/>
  <c r="H54" i="2" l="1"/>
  <c r="J53" i="2"/>
  <c r="K54" i="2" l="1"/>
  <c r="E55" i="2" s="1"/>
  <c r="F55" i="2" l="1"/>
  <c r="J54" i="2"/>
  <c r="H55" i="2" l="1"/>
  <c r="I55" i="2"/>
  <c r="K55" i="2" s="1"/>
  <c r="E56" i="2" s="1"/>
  <c r="F56" i="2" s="1"/>
  <c r="I56" i="2" s="1"/>
  <c r="K56" i="2" s="1"/>
  <c r="E57" i="2" s="1"/>
  <c r="J55" i="2" l="1"/>
  <c r="H56" i="2"/>
  <c r="F57" i="2"/>
  <c r="H57" i="2" s="1"/>
  <c r="F58" i="2" l="1"/>
  <c r="H58" i="2" s="1"/>
  <c r="H60" i="2" s="1"/>
  <c r="I57" i="2"/>
  <c r="I60" i="2" s="1"/>
  <c r="J56" i="2"/>
  <c r="F60" i="2" l="1"/>
  <c r="K57" i="2"/>
  <c r="J57" i="2"/>
  <c r="J60" i="2" s="1"/>
</calcChain>
</file>

<file path=xl/sharedStrings.xml><?xml version="1.0" encoding="utf-8"?>
<sst xmlns="http://schemas.openxmlformats.org/spreadsheetml/2006/main" count="32" uniqueCount="31">
  <si>
    <t>LOAN AMORTIZATION SCHEDULE</t>
  </si>
  <si>
    <t>VARIABLE</t>
  </si>
  <si>
    <t>VALUE</t>
  </si>
  <si>
    <t>MONTHLY DEDUCTION:</t>
  </si>
  <si>
    <t>MONTH</t>
  </si>
  <si>
    <t>OPENING PRINCIPAL</t>
  </si>
  <si>
    <t>PRINCIPAL PAYMENT</t>
  </si>
  <si>
    <t>CLOSING PRINCIPAL</t>
  </si>
  <si>
    <t>TOTAL MOTHLY PAYMENT</t>
  </si>
  <si>
    <t>TOTAL</t>
  </si>
  <si>
    <t>ADD: ACCRUED INTEREST:</t>
  </si>
  <si>
    <t>TOTAL INTEREST PAYMENT</t>
  </si>
  <si>
    <t>AMOUNT DISBURSED AT ……………………………………………………………..</t>
  </si>
  <si>
    <t>TOTAL LOAN AS AT ………………………………………………………………………</t>
  </si>
  <si>
    <t>LOAN FORM FEES</t>
  </si>
  <si>
    <t>SERVICE CHARGES</t>
  </si>
  <si>
    <t>PREPARED BY:</t>
  </si>
  <si>
    <t>VERIFIED BY:</t>
  </si>
  <si>
    <t>MEMBER NAME:</t>
  </si>
  <si>
    <t xml:space="preserve">LOAN TYPE: </t>
  </si>
  <si>
    <t>PROCESSING FEES</t>
  </si>
  <si>
    <t xml:space="preserve">UNIT NAME: </t>
  </si>
  <si>
    <t>REG NO</t>
  </si>
  <si>
    <t>BOOK NO</t>
  </si>
  <si>
    <t>INTEREST RATE PER MONTH</t>
  </si>
  <si>
    <t>REPAYMENT PERIOD IN MONTHS</t>
  </si>
  <si>
    <t xml:space="preserve">PAYMENT REF# : </t>
  </si>
  <si>
    <t>INTEREST</t>
  </si>
  <si>
    <t>REPAYMENT</t>
  </si>
  <si>
    <t>250</t>
  </si>
  <si>
    <t>PRECIOUS MAWANGA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</si>
</sst>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2"/>
      <color theme="4" tint="-0.249977111117893"/>
      <name val="Book Antiqua"/>
      <family val="1"/>
    </font>
    <font>
      <b/>
      <sz val="11"/>
      <color theme="1"/>
      <name val="Book Antiqua"/>
      <family val="1"/>
    </font>
    <font>
      <sz val="18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Fill="1"/>
    <xf numFmtId="43" fontId="2" fillId="0" borderId="0" xfId="1" applyFont="1" applyFill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0" borderId="16" xfId="0" applyFont="1" applyFill="1" applyBorder="1" applyAlignment="1">
      <alignment horizontal="left"/>
    </xf>
    <xf numFmtId="49" fontId="6" fillId="0" borderId="19" xfId="0" quotePrefix="1" applyNumberFormat="1" applyFont="1" applyFill="1" applyBorder="1" applyAlignment="1">
      <alignment horizontal="left"/>
    </xf>
    <xf numFmtId="0" fontId="6" fillId="0" borderId="0" xfId="0" applyFont="1" applyFill="1" applyAlignment="1"/>
    <xf numFmtId="0" fontId="6" fillId="0" borderId="1" xfId="0" applyFont="1" applyFill="1" applyBorder="1" applyAlignment="1">
      <alignment horizontal="left"/>
    </xf>
    <xf numFmtId="43" fontId="7" fillId="2" borderId="1" xfId="1" applyFont="1" applyFill="1" applyBorder="1"/>
    <xf numFmtId="43" fontId="6" fillId="0" borderId="0" xfId="0" applyNumberFormat="1" applyFont="1" applyFill="1" applyAlignment="1"/>
    <xf numFmtId="0" fontId="5" fillId="0" borderId="17" xfId="0" applyFont="1" applyFill="1" applyBorder="1" applyAlignment="1">
      <alignment horizontal="left"/>
    </xf>
    <xf numFmtId="0" fontId="5" fillId="0" borderId="2" xfId="0" applyFont="1" applyFill="1" applyBorder="1" applyAlignment="1"/>
    <xf numFmtId="0" fontId="5" fillId="0" borderId="0" xfId="0" applyFont="1" applyFill="1" applyBorder="1" applyAlignment="1"/>
    <xf numFmtId="43" fontId="5" fillId="0" borderId="1" xfId="0" applyNumberFormat="1" applyFont="1" applyFill="1" applyBorder="1" applyAlignment="1"/>
    <xf numFmtId="49" fontId="6" fillId="0" borderId="20" xfId="0" quotePrefix="1" applyNumberFormat="1" applyFont="1" applyFill="1" applyBorder="1" applyAlignment="1"/>
    <xf numFmtId="0" fontId="4" fillId="0" borderId="0" xfId="0" applyFont="1" applyFill="1" applyBorder="1" applyAlignment="1"/>
    <xf numFmtId="43" fontId="7" fillId="0" borderId="1" xfId="1" applyFont="1" applyFill="1" applyBorder="1"/>
    <xf numFmtId="0" fontId="6" fillId="0" borderId="14" xfId="0" applyFont="1" applyFill="1" applyBorder="1" applyAlignment="1"/>
    <xf numFmtId="0" fontId="6" fillId="0" borderId="1" xfId="0" applyNumberFormat="1" applyFont="1" applyFill="1" applyBorder="1" applyAlignment="1"/>
    <xf numFmtId="164" fontId="6" fillId="0" borderId="1" xfId="0" applyNumberFormat="1" applyFont="1" applyFill="1" applyBorder="1" applyAlignment="1"/>
    <xf numFmtId="0" fontId="5" fillId="0" borderId="18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43" fontId="6" fillId="2" borderId="1" xfId="0" applyNumberFormat="1" applyFont="1" applyFill="1" applyBorder="1" applyAlignment="1"/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43" fontId="6" fillId="0" borderId="0" xfId="0" applyNumberFormat="1" applyFont="1" applyFill="1" applyBorder="1" applyAlignment="1"/>
    <xf numFmtId="43" fontId="6" fillId="2" borderId="0" xfId="0" applyNumberFormat="1" applyFont="1" applyFill="1" applyAlignment="1"/>
    <xf numFmtId="0" fontId="5" fillId="0" borderId="10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11" xfId="0" applyFont="1" applyFill="1" applyBorder="1" applyAlignment="1">
      <alignment wrapText="1"/>
    </xf>
    <xf numFmtId="0" fontId="5" fillId="0" borderId="8" xfId="0" applyFont="1" applyFill="1" applyBorder="1" applyAlignment="1">
      <alignment wrapText="1"/>
    </xf>
    <xf numFmtId="0" fontId="5" fillId="0" borderId="9" xfId="0" applyFont="1" applyFill="1" applyBorder="1" applyAlignment="1"/>
    <xf numFmtId="9" fontId="6" fillId="2" borderId="0" xfId="2" applyFont="1" applyFill="1" applyAlignment="1"/>
    <xf numFmtId="17" fontId="6" fillId="0" borderId="13" xfId="0" applyNumberFormat="1" applyFont="1" applyFill="1" applyBorder="1" applyAlignment="1"/>
    <xf numFmtId="43" fontId="6" fillId="0" borderId="7" xfId="0" applyNumberFormat="1" applyFont="1" applyFill="1" applyBorder="1" applyAlignment="1"/>
    <xf numFmtId="43" fontId="6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43" fontId="6" fillId="0" borderId="1" xfId="0" applyNumberFormat="1" applyFont="1" applyFill="1" applyBorder="1" applyAlignment="1"/>
    <xf numFmtId="43" fontId="6" fillId="0" borderId="1" xfId="1" applyFont="1" applyFill="1" applyBorder="1" applyAlignment="1"/>
    <xf numFmtId="43" fontId="5" fillId="0" borderId="0" xfId="0" applyNumberFormat="1" applyFont="1" applyFill="1" applyAlignment="1"/>
    <xf numFmtId="43" fontId="5" fillId="0" borderId="12" xfId="0" applyNumberFormat="1" applyFont="1" applyFill="1" applyBorder="1" applyAlignment="1"/>
    <xf numFmtId="0" fontId="5" fillId="0" borderId="0" xfId="0" applyFont="1" applyFill="1" applyAlignment="1">
      <alignment wrapText="1"/>
    </xf>
    <xf numFmtId="0" fontId="6" fillId="0" borderId="0" xfId="0" applyFont="1" applyFill="1"/>
    <xf numFmtId="43" fontId="6" fillId="0" borderId="0" xfId="0" applyNumberFormat="1" applyFont="1" applyFill="1"/>
    <xf numFmtId="43" fontId="2" fillId="0" borderId="0" xfId="0" applyNumberFormat="1" applyFont="1" applyFill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3" fontId="9" fillId="0" borderId="3" xfId="0" applyNumberFormat="1" applyFont="1" applyFill="1" applyBorder="1" applyAlignment="1"/>
    <xf numFmtId="0" fontId="9" fillId="0" borderId="4" xfId="0" applyFont="1" applyFill="1" applyBorder="1" applyAlignment="1"/>
    <xf numFmtId="43" fontId="2" fillId="0" borderId="1" xfId="1" applyFont="1" applyFill="1" applyBorder="1"/>
    <xf numFmtId="0" fontId="9" fillId="0" borderId="5" xfId="0" applyFont="1" applyFill="1" applyBorder="1" applyAlignment="1"/>
    <xf numFmtId="0" fontId="9" fillId="0" borderId="6" xfId="0" applyFont="1" applyFill="1" applyBorder="1" applyAlignment="1"/>
    <xf numFmtId="43" fontId="2" fillId="0" borderId="3" xfId="0" applyNumberFormat="1" applyFont="1" applyFill="1" applyBorder="1"/>
    <xf numFmtId="43" fontId="2" fillId="0" borderId="4" xfId="0" applyNumberFormat="1" applyFont="1" applyFill="1" applyBorder="1"/>
    <xf numFmtId="43" fontId="2" fillId="0" borderId="2" xfId="0" applyNumberFormat="1" applyFont="1" applyFill="1" applyBorder="1"/>
    <xf numFmtId="43" fontId="9" fillId="0" borderId="5" xfId="0" applyNumberFormat="1" applyFont="1" applyFill="1" applyBorder="1"/>
    <xf numFmtId="43" fontId="2" fillId="0" borderId="6" xfId="0" applyNumberFormat="1" applyFont="1" applyFill="1" applyBorder="1"/>
    <xf numFmtId="9" fontId="6" fillId="0" borderId="0" xfId="0" applyNumberFormat="1" applyFont="1" applyFill="1" applyAlignment="1"/>
    <xf numFmtId="10" fontId="6" fillId="0" borderId="0" xfId="0" applyNumberFormat="1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45"/>
  <sheetViews>
    <sheetView showGridLines="0" tabSelected="1" zoomScale="82" zoomScaleNormal="70" workbookViewId="0">
      <selection activeCell="H9" sqref="H9"/>
    </sheetView>
  </sheetViews>
  <sheetFormatPr defaultRowHeight="16.5" x14ac:dyDescent="0.3"/>
  <cols>
    <col min="1" max="1" width="14.7109375" style="1" customWidth="1"/>
    <col min="2" max="2" width="28.28515625" style="1" hidden="1" customWidth="1"/>
    <col min="3" max="3" width="0.42578125" style="1" hidden="1" customWidth="1"/>
    <col min="4" max="4" width="22.140625" style="1" customWidth="1"/>
    <col min="5" max="5" width="21.7109375" style="1" customWidth="1"/>
    <col min="6" max="6" width="27.28515625" style="1" customWidth="1"/>
    <col min="7" max="7" width="15.42578125" style="1" hidden="1" customWidth="1"/>
    <col min="8" max="8" width="33.5703125" style="1" customWidth="1"/>
    <col min="9" max="9" width="26" style="1" customWidth="1"/>
    <col min="10" max="10" width="24.28515625" style="2" customWidth="1"/>
    <col min="11" max="11" width="29" style="1" customWidth="1"/>
    <col min="12" max="12" width="23.7109375" style="1" customWidth="1"/>
    <col min="13" max="13" width="25.28515625" style="1" customWidth="1"/>
    <col min="14" max="14" width="18" style="1" bestFit="1" customWidth="1"/>
    <col min="15" max="16384" width="9.140625" style="1"/>
  </cols>
  <sheetData>
    <row r="4" spans="4:14" x14ac:dyDescent="0.3">
      <c r="J4" s="1"/>
    </row>
    <row r="5" spans="4:14" x14ac:dyDescent="0.3">
      <c r="J5" s="1"/>
    </row>
    <row r="6" spans="4:14" x14ac:dyDescent="0.3">
      <c r="D6" s="3" t="s">
        <v>0</v>
      </c>
      <c r="E6" s="4"/>
      <c r="F6" s="4"/>
      <c r="G6" s="4"/>
      <c r="H6" s="4"/>
      <c r="I6" s="4"/>
      <c r="J6" s="4"/>
      <c r="K6" s="4"/>
    </row>
    <row r="7" spans="4:14" s="5" customFormat="1" ht="19.5" customHeight="1" thickBot="1" x14ac:dyDescent="0.35">
      <c r="I7" s="6" t="s">
        <v>1</v>
      </c>
      <c r="J7" s="6"/>
      <c r="K7" s="7" t="s">
        <v>2</v>
      </c>
    </row>
    <row r="8" spans="4:14" s="10" customFormat="1" ht="19.5" customHeight="1" thickBot="1" x14ac:dyDescent="0.35">
      <c r="D8" s="8" t="s">
        <v>23</v>
      </c>
      <c r="E8" s="9" t="s">
        <v>29</v>
      </c>
      <c r="I8" s="11" t="s">
        <v>12</v>
      </c>
      <c r="J8" s="11"/>
      <c r="K8" s="12">
        <v>200000</v>
      </c>
      <c r="N8" s="13"/>
    </row>
    <row r="9" spans="4:14" s="10" customFormat="1" ht="19.5" customHeight="1" thickBot="1" x14ac:dyDescent="0.35">
      <c r="D9" s="14" t="s">
        <v>18</v>
      </c>
      <c r="E9" s="15" t="s">
        <v>30</v>
      </c>
      <c r="F9" s="16"/>
      <c r="I9" s="11" t="s">
        <v>10</v>
      </c>
      <c r="J9" s="11"/>
      <c r="K9" s="17"/>
    </row>
    <row r="10" spans="4:14" s="10" customFormat="1" ht="19.5" customHeight="1" x14ac:dyDescent="0.3">
      <c r="D10" s="14" t="s">
        <v>22</v>
      </c>
      <c r="E10" s="18"/>
      <c r="F10" s="19"/>
      <c r="I10" s="11" t="s">
        <v>13</v>
      </c>
      <c r="J10" s="11"/>
      <c r="K10" s="20">
        <f>K8</f>
        <v>200000</v>
      </c>
      <c r="L10" s="13"/>
    </row>
    <row r="11" spans="4:14" s="10" customFormat="1" ht="19.5" customHeight="1" x14ac:dyDescent="0.3">
      <c r="D11" s="14" t="s">
        <v>21</v>
      </c>
      <c r="E11" s="21"/>
      <c r="I11" s="11" t="s">
        <v>25</v>
      </c>
      <c r="J11" s="11"/>
      <c r="K11" s="22">
        <v>3</v>
      </c>
      <c r="N11" s="61"/>
    </row>
    <row r="12" spans="4:14" s="10" customFormat="1" ht="19.5" customHeight="1" x14ac:dyDescent="0.3">
      <c r="D12" s="14" t="s">
        <v>19</v>
      </c>
      <c r="E12" s="21"/>
      <c r="I12" s="11" t="s">
        <v>24</v>
      </c>
      <c r="J12" s="11"/>
      <c r="K12" s="23">
        <v>5.5E-2</v>
      </c>
      <c r="N12" s="62"/>
    </row>
    <row r="13" spans="4:14" s="10" customFormat="1" ht="19.5" customHeight="1" thickBot="1" x14ac:dyDescent="0.35">
      <c r="D13" s="24" t="s">
        <v>26</v>
      </c>
      <c r="E13" s="25"/>
      <c r="I13" s="11" t="s">
        <v>3</v>
      </c>
      <c r="J13" s="11" t="s">
        <v>28</v>
      </c>
      <c r="K13" s="26">
        <f>(K10/((1-(1+K12)^-K11)/K12))</f>
        <v>74130.814939907432</v>
      </c>
      <c r="N13" s="13"/>
    </row>
    <row r="14" spans="4:14" s="10" customFormat="1" ht="19.5" customHeight="1" x14ac:dyDescent="0.3">
      <c r="D14" s="27"/>
      <c r="E14" s="28"/>
      <c r="I14" s="28"/>
      <c r="J14" s="28"/>
      <c r="K14" s="29"/>
      <c r="N14" s="30"/>
    </row>
    <row r="15" spans="4:14" s="10" customFormat="1" ht="19.5" customHeight="1" thickBot="1" x14ac:dyDescent="0.3">
      <c r="L15" s="13"/>
      <c r="N15" s="30"/>
    </row>
    <row r="16" spans="4:14" s="10" customFormat="1" ht="19.5" customHeight="1" thickBot="1" x14ac:dyDescent="0.35">
      <c r="D16" s="31" t="s">
        <v>4</v>
      </c>
      <c r="E16" s="32" t="s">
        <v>5</v>
      </c>
      <c r="F16" s="33" t="s">
        <v>27</v>
      </c>
      <c r="G16" s="34"/>
      <c r="H16" s="35" t="s">
        <v>11</v>
      </c>
      <c r="I16" s="32" t="s">
        <v>6</v>
      </c>
      <c r="J16" s="32" t="s">
        <v>8</v>
      </c>
      <c r="K16" s="32" t="s">
        <v>7</v>
      </c>
      <c r="N16" s="36"/>
    </row>
    <row r="17" spans="4:14" s="40" customFormat="1" ht="21" customHeight="1" x14ac:dyDescent="0.25">
      <c r="D17" s="37"/>
      <c r="E17" s="38">
        <f>+K10</f>
        <v>200000</v>
      </c>
      <c r="F17" s="38">
        <f>E17*$K$12</f>
        <v>11000</v>
      </c>
      <c r="G17" s="38"/>
      <c r="H17" s="38">
        <f t="shared" ref="H17:H23" si="0">F17+G17</f>
        <v>11000</v>
      </c>
      <c r="I17" s="38">
        <f t="shared" ref="I17:I57" si="1">IF(E17&gt;1,$K$13-F17,0)</f>
        <v>63130.814939907432</v>
      </c>
      <c r="J17" s="38">
        <f t="shared" ref="J17:J28" si="2">SUM(H17:I17)</f>
        <v>74130.814939907432</v>
      </c>
      <c r="K17" s="38">
        <f t="shared" ref="K17:K23" si="3">E17-I17</f>
        <v>136869.18506009257</v>
      </c>
      <c r="L17" s="39">
        <f>F17-J17</f>
        <v>-63130.814939907432</v>
      </c>
    </row>
    <row r="18" spans="4:14" s="10" customFormat="1" ht="19.5" customHeight="1" x14ac:dyDescent="0.25">
      <c r="D18" s="37"/>
      <c r="E18" s="41">
        <f t="shared" ref="E18:E28" si="4">K17</f>
        <v>136869.18506009257</v>
      </c>
      <c r="F18" s="41">
        <f t="shared" ref="F18:F57" si="5">E18*$K$12</f>
        <v>7527.8051783050914</v>
      </c>
      <c r="G18" s="41"/>
      <c r="H18" s="41">
        <f t="shared" si="0"/>
        <v>7527.8051783050914</v>
      </c>
      <c r="I18" s="41">
        <f t="shared" si="1"/>
        <v>66603.009761602341</v>
      </c>
      <c r="J18" s="41">
        <f t="shared" si="2"/>
        <v>74130.814939907432</v>
      </c>
      <c r="K18" s="41">
        <f t="shared" si="3"/>
        <v>70266.175298490227</v>
      </c>
      <c r="L18" s="39">
        <f t="shared" ref="L18:L26" si="6">F18-J18</f>
        <v>-66603.009761602341</v>
      </c>
      <c r="N18" s="13"/>
    </row>
    <row r="19" spans="4:14" s="10" customFormat="1" ht="19.5" customHeight="1" x14ac:dyDescent="0.25">
      <c r="D19" s="37"/>
      <c r="E19" s="42">
        <f t="shared" si="4"/>
        <v>70266.175298490227</v>
      </c>
      <c r="F19" s="42">
        <f t="shared" si="5"/>
        <v>3864.6396414169626</v>
      </c>
      <c r="G19" s="42"/>
      <c r="H19" s="42">
        <f t="shared" si="0"/>
        <v>3864.6396414169626</v>
      </c>
      <c r="I19" s="42">
        <f t="shared" si="1"/>
        <v>70266.175298490474</v>
      </c>
      <c r="J19" s="42">
        <f t="shared" si="2"/>
        <v>74130.814939907432</v>
      </c>
      <c r="K19" s="42">
        <f t="shared" si="3"/>
        <v>-2.4738255888223648E-10</v>
      </c>
      <c r="L19" s="39">
        <f t="shared" si="6"/>
        <v>-70266.175298490474</v>
      </c>
    </row>
    <row r="20" spans="4:14" s="10" customFormat="1" ht="19.5" customHeight="1" x14ac:dyDescent="0.25">
      <c r="D20" s="37"/>
      <c r="E20" s="42">
        <f t="shared" si="4"/>
        <v>-2.4738255888223648E-10</v>
      </c>
      <c r="F20" s="42">
        <f t="shared" si="5"/>
        <v>-1.3606040738523007E-11</v>
      </c>
      <c r="G20" s="42"/>
      <c r="H20" s="42">
        <f t="shared" si="0"/>
        <v>-1.3606040738523007E-11</v>
      </c>
      <c r="I20" s="42">
        <f t="shared" si="1"/>
        <v>0</v>
      </c>
      <c r="J20" s="42">
        <f t="shared" si="2"/>
        <v>-1.3606040738523007E-11</v>
      </c>
      <c r="K20" s="42">
        <f t="shared" si="3"/>
        <v>-2.4738255888223648E-10</v>
      </c>
      <c r="L20" s="39">
        <f t="shared" si="6"/>
        <v>0</v>
      </c>
    </row>
    <row r="21" spans="4:14" s="10" customFormat="1" ht="19.5" customHeight="1" x14ac:dyDescent="0.25">
      <c r="D21" s="37"/>
      <c r="E21" s="42">
        <f t="shared" si="4"/>
        <v>-2.4738255888223648E-10</v>
      </c>
      <c r="F21" s="42">
        <f t="shared" si="5"/>
        <v>-1.3606040738523007E-11</v>
      </c>
      <c r="G21" s="42"/>
      <c r="H21" s="42">
        <f t="shared" si="0"/>
        <v>-1.3606040738523007E-11</v>
      </c>
      <c r="I21" s="42">
        <f t="shared" si="1"/>
        <v>0</v>
      </c>
      <c r="J21" s="42">
        <f t="shared" si="2"/>
        <v>-1.3606040738523007E-11</v>
      </c>
      <c r="K21" s="42">
        <f t="shared" si="3"/>
        <v>-2.4738255888223648E-10</v>
      </c>
      <c r="L21" s="39">
        <f t="shared" si="6"/>
        <v>0</v>
      </c>
    </row>
    <row r="22" spans="4:14" s="10" customFormat="1" ht="19.5" customHeight="1" x14ac:dyDescent="0.25">
      <c r="D22" s="37"/>
      <c r="E22" s="42">
        <f t="shared" si="4"/>
        <v>-2.4738255888223648E-10</v>
      </c>
      <c r="F22" s="42">
        <f t="shared" si="5"/>
        <v>-1.3606040738523007E-11</v>
      </c>
      <c r="G22" s="42"/>
      <c r="H22" s="42">
        <f t="shared" si="0"/>
        <v>-1.3606040738523007E-11</v>
      </c>
      <c r="I22" s="42">
        <f t="shared" si="1"/>
        <v>0</v>
      </c>
      <c r="J22" s="42">
        <f t="shared" si="2"/>
        <v>-1.3606040738523007E-11</v>
      </c>
      <c r="K22" s="42">
        <f t="shared" si="3"/>
        <v>-2.4738255888223648E-10</v>
      </c>
      <c r="L22" s="39">
        <f t="shared" si="6"/>
        <v>0</v>
      </c>
    </row>
    <row r="23" spans="4:14" s="10" customFormat="1" ht="19.5" customHeight="1" x14ac:dyDescent="0.25">
      <c r="D23" s="37"/>
      <c r="E23" s="42">
        <f t="shared" si="4"/>
        <v>-2.4738255888223648E-10</v>
      </c>
      <c r="F23" s="42">
        <f t="shared" si="5"/>
        <v>-1.3606040738523007E-11</v>
      </c>
      <c r="G23" s="42"/>
      <c r="H23" s="42">
        <f t="shared" si="0"/>
        <v>-1.3606040738523007E-11</v>
      </c>
      <c r="I23" s="42">
        <f t="shared" si="1"/>
        <v>0</v>
      </c>
      <c r="J23" s="42">
        <f t="shared" si="2"/>
        <v>-1.3606040738523007E-11</v>
      </c>
      <c r="K23" s="42">
        <f t="shared" si="3"/>
        <v>-2.4738255888223648E-10</v>
      </c>
      <c r="L23" s="39">
        <f t="shared" si="6"/>
        <v>0</v>
      </c>
    </row>
    <row r="24" spans="4:14" s="10" customFormat="1" ht="19.5" customHeight="1" x14ac:dyDescent="0.25">
      <c r="D24" s="37"/>
      <c r="E24" s="42">
        <f t="shared" si="4"/>
        <v>-2.4738255888223648E-10</v>
      </c>
      <c r="F24" s="42">
        <f t="shared" si="5"/>
        <v>-1.3606040738523007E-11</v>
      </c>
      <c r="G24" s="42"/>
      <c r="H24" s="42">
        <f>F24+G24</f>
        <v>-1.3606040738523007E-11</v>
      </c>
      <c r="I24" s="42">
        <f t="shared" si="1"/>
        <v>0</v>
      </c>
      <c r="J24" s="42">
        <f t="shared" si="2"/>
        <v>-1.3606040738523007E-11</v>
      </c>
      <c r="K24" s="42">
        <f>E24-I24</f>
        <v>-2.4738255888223648E-10</v>
      </c>
      <c r="L24" s="39">
        <f t="shared" si="6"/>
        <v>0</v>
      </c>
    </row>
    <row r="25" spans="4:14" s="10" customFormat="1" ht="19.5" customHeight="1" x14ac:dyDescent="0.25">
      <c r="D25" s="37"/>
      <c r="E25" s="42">
        <f t="shared" si="4"/>
        <v>-2.4738255888223648E-10</v>
      </c>
      <c r="F25" s="42">
        <f t="shared" si="5"/>
        <v>-1.3606040738523007E-11</v>
      </c>
      <c r="G25" s="42"/>
      <c r="H25" s="42">
        <f>F25+G25</f>
        <v>-1.3606040738523007E-11</v>
      </c>
      <c r="I25" s="42">
        <f t="shared" si="1"/>
        <v>0</v>
      </c>
      <c r="J25" s="42">
        <f t="shared" si="2"/>
        <v>-1.3606040738523007E-11</v>
      </c>
      <c r="K25" s="42">
        <f>E25-I25</f>
        <v>-2.4738255888223648E-10</v>
      </c>
      <c r="L25" s="39">
        <f t="shared" si="6"/>
        <v>0</v>
      </c>
    </row>
    <row r="26" spans="4:14" s="10" customFormat="1" ht="19.5" customHeight="1" x14ac:dyDescent="0.25">
      <c r="D26" s="37"/>
      <c r="E26" s="42">
        <f t="shared" si="4"/>
        <v>-2.4738255888223648E-10</v>
      </c>
      <c r="F26" s="42">
        <f t="shared" si="5"/>
        <v>-1.3606040738523007E-11</v>
      </c>
      <c r="G26" s="42"/>
      <c r="H26" s="42">
        <f>F26+G26</f>
        <v>-1.3606040738523007E-11</v>
      </c>
      <c r="I26" s="42">
        <f t="shared" si="1"/>
        <v>0</v>
      </c>
      <c r="J26" s="42">
        <f t="shared" si="2"/>
        <v>-1.3606040738523007E-11</v>
      </c>
      <c r="K26" s="42">
        <f>E26-I26</f>
        <v>-2.4738255888223648E-10</v>
      </c>
      <c r="L26" s="39">
        <f t="shared" si="6"/>
        <v>0</v>
      </c>
    </row>
    <row r="27" spans="4:14" s="10" customFormat="1" ht="19.5" customHeight="1" x14ac:dyDescent="0.25">
      <c r="D27" s="37"/>
      <c r="E27" s="42">
        <f t="shared" si="4"/>
        <v>-2.4738255888223648E-10</v>
      </c>
      <c r="F27" s="42">
        <f t="shared" si="5"/>
        <v>-1.3606040738523007E-11</v>
      </c>
      <c r="G27" s="42"/>
      <c r="H27" s="42">
        <f>F27+G27</f>
        <v>-1.3606040738523007E-11</v>
      </c>
      <c r="I27" s="42">
        <f t="shared" si="1"/>
        <v>0</v>
      </c>
      <c r="J27" s="42">
        <f t="shared" si="2"/>
        <v>-1.3606040738523007E-11</v>
      </c>
      <c r="K27" s="42">
        <f>E27-I27</f>
        <v>-2.4738255888223648E-10</v>
      </c>
    </row>
    <row r="28" spans="4:14" s="10" customFormat="1" ht="19.5" customHeight="1" x14ac:dyDescent="0.25">
      <c r="D28" s="37"/>
      <c r="E28" s="42">
        <f t="shared" si="4"/>
        <v>-2.4738255888223648E-10</v>
      </c>
      <c r="F28" s="42">
        <f t="shared" si="5"/>
        <v>-1.3606040738523007E-11</v>
      </c>
      <c r="G28" s="42"/>
      <c r="H28" s="42">
        <f>F28+G28</f>
        <v>-1.3606040738523007E-11</v>
      </c>
      <c r="I28" s="42">
        <f>IF(E28&gt;1,$K$13-F28,0)</f>
        <v>0</v>
      </c>
      <c r="J28" s="42">
        <f t="shared" si="2"/>
        <v>-1.3606040738523007E-11</v>
      </c>
      <c r="K28" s="42">
        <f>E28-I28</f>
        <v>-2.4738255888223648E-10</v>
      </c>
    </row>
    <row r="29" spans="4:14" s="10" customFormat="1" ht="19.5" customHeight="1" x14ac:dyDescent="0.25">
      <c r="D29" s="37"/>
      <c r="E29" s="42">
        <f t="shared" ref="E29:E57" si="7">K28</f>
        <v>-2.4738255888223648E-10</v>
      </c>
      <c r="F29" s="42">
        <f t="shared" si="5"/>
        <v>-1.3606040738523007E-11</v>
      </c>
      <c r="G29" s="42"/>
      <c r="H29" s="42">
        <f t="shared" ref="H29:H58" si="8">F29+G29</f>
        <v>-1.3606040738523007E-11</v>
      </c>
      <c r="I29" s="42">
        <f t="shared" si="1"/>
        <v>0</v>
      </c>
      <c r="J29" s="42">
        <f t="shared" ref="J29:J57" si="9">SUM(H29:I29)</f>
        <v>-1.3606040738523007E-11</v>
      </c>
      <c r="K29" s="42">
        <f t="shared" ref="K29:K57" si="10">E29-I29</f>
        <v>-2.4738255888223648E-10</v>
      </c>
      <c r="L29" s="13"/>
    </row>
    <row r="30" spans="4:14" s="10" customFormat="1" ht="19.5" customHeight="1" x14ac:dyDescent="0.25">
      <c r="D30" s="37"/>
      <c r="E30" s="42">
        <f t="shared" si="7"/>
        <v>-2.4738255888223648E-10</v>
      </c>
      <c r="F30" s="42">
        <f t="shared" si="5"/>
        <v>-1.3606040738523007E-11</v>
      </c>
      <c r="G30" s="42"/>
      <c r="H30" s="42">
        <f t="shared" si="8"/>
        <v>-1.3606040738523007E-11</v>
      </c>
      <c r="I30" s="42">
        <f t="shared" si="1"/>
        <v>0</v>
      </c>
      <c r="J30" s="42">
        <f t="shared" si="9"/>
        <v>-1.3606040738523007E-11</v>
      </c>
      <c r="K30" s="42">
        <f t="shared" si="10"/>
        <v>-2.4738255888223648E-10</v>
      </c>
    </row>
    <row r="31" spans="4:14" s="10" customFormat="1" ht="19.5" customHeight="1" x14ac:dyDescent="0.25">
      <c r="D31" s="37"/>
      <c r="E31" s="42">
        <f t="shared" si="7"/>
        <v>-2.4738255888223648E-10</v>
      </c>
      <c r="F31" s="42">
        <f t="shared" si="5"/>
        <v>-1.3606040738523007E-11</v>
      </c>
      <c r="G31" s="42"/>
      <c r="H31" s="42">
        <f t="shared" si="8"/>
        <v>-1.3606040738523007E-11</v>
      </c>
      <c r="I31" s="42">
        <f t="shared" si="1"/>
        <v>0</v>
      </c>
      <c r="J31" s="42">
        <f t="shared" si="9"/>
        <v>-1.3606040738523007E-11</v>
      </c>
      <c r="K31" s="42">
        <f t="shared" si="10"/>
        <v>-2.4738255888223648E-10</v>
      </c>
    </row>
    <row r="32" spans="4:14" s="10" customFormat="1" ht="19.5" customHeight="1" x14ac:dyDescent="0.25">
      <c r="D32" s="37"/>
      <c r="E32" s="42">
        <f t="shared" si="7"/>
        <v>-2.4738255888223648E-10</v>
      </c>
      <c r="F32" s="42">
        <f t="shared" si="5"/>
        <v>-1.3606040738523007E-11</v>
      </c>
      <c r="G32" s="42"/>
      <c r="H32" s="42">
        <f t="shared" si="8"/>
        <v>-1.3606040738523007E-11</v>
      </c>
      <c r="I32" s="42">
        <f t="shared" si="1"/>
        <v>0</v>
      </c>
      <c r="J32" s="42">
        <f t="shared" si="9"/>
        <v>-1.3606040738523007E-11</v>
      </c>
      <c r="K32" s="42">
        <f t="shared" si="10"/>
        <v>-2.4738255888223648E-10</v>
      </c>
    </row>
    <row r="33" spans="4:11" s="10" customFormat="1" ht="19.5" customHeight="1" x14ac:dyDescent="0.25">
      <c r="D33" s="37"/>
      <c r="E33" s="42">
        <f t="shared" si="7"/>
        <v>-2.4738255888223648E-10</v>
      </c>
      <c r="F33" s="42">
        <f t="shared" si="5"/>
        <v>-1.3606040738523007E-11</v>
      </c>
      <c r="G33" s="42"/>
      <c r="H33" s="42">
        <f t="shared" si="8"/>
        <v>-1.3606040738523007E-11</v>
      </c>
      <c r="I33" s="42">
        <f t="shared" si="1"/>
        <v>0</v>
      </c>
      <c r="J33" s="42">
        <f t="shared" si="9"/>
        <v>-1.3606040738523007E-11</v>
      </c>
      <c r="K33" s="42">
        <f t="shared" si="10"/>
        <v>-2.4738255888223648E-10</v>
      </c>
    </row>
    <row r="34" spans="4:11" s="10" customFormat="1" ht="19.5" customHeight="1" x14ac:dyDescent="0.25">
      <c r="D34" s="37"/>
      <c r="E34" s="42">
        <f t="shared" si="7"/>
        <v>-2.4738255888223648E-10</v>
      </c>
      <c r="F34" s="42">
        <f t="shared" si="5"/>
        <v>-1.3606040738523007E-11</v>
      </c>
      <c r="G34" s="42"/>
      <c r="H34" s="42">
        <f t="shared" si="8"/>
        <v>-1.3606040738523007E-11</v>
      </c>
      <c r="I34" s="42">
        <f t="shared" si="1"/>
        <v>0</v>
      </c>
      <c r="J34" s="42">
        <f t="shared" si="9"/>
        <v>-1.3606040738523007E-11</v>
      </c>
      <c r="K34" s="42">
        <f>E34-I34</f>
        <v>-2.4738255888223648E-10</v>
      </c>
    </row>
    <row r="35" spans="4:11" s="10" customFormat="1" ht="19.5" customHeight="1" x14ac:dyDescent="0.25">
      <c r="D35" s="37"/>
      <c r="E35" s="42">
        <f t="shared" si="7"/>
        <v>-2.4738255888223648E-10</v>
      </c>
      <c r="F35" s="42">
        <f t="shared" si="5"/>
        <v>-1.3606040738523007E-11</v>
      </c>
      <c r="G35" s="42"/>
      <c r="H35" s="42">
        <f t="shared" si="8"/>
        <v>-1.3606040738523007E-11</v>
      </c>
      <c r="I35" s="42">
        <f t="shared" si="1"/>
        <v>0</v>
      </c>
      <c r="J35" s="42">
        <f t="shared" si="9"/>
        <v>-1.3606040738523007E-11</v>
      </c>
      <c r="K35" s="42">
        <f t="shared" si="10"/>
        <v>-2.4738255888223648E-10</v>
      </c>
    </row>
    <row r="36" spans="4:11" s="10" customFormat="1" ht="19.5" customHeight="1" x14ac:dyDescent="0.25">
      <c r="D36" s="37"/>
      <c r="E36" s="42">
        <f t="shared" si="7"/>
        <v>-2.4738255888223648E-10</v>
      </c>
      <c r="F36" s="42">
        <f t="shared" si="5"/>
        <v>-1.3606040738523007E-11</v>
      </c>
      <c r="G36" s="42"/>
      <c r="H36" s="42">
        <f t="shared" si="8"/>
        <v>-1.3606040738523007E-11</v>
      </c>
      <c r="I36" s="42">
        <f t="shared" si="1"/>
        <v>0</v>
      </c>
      <c r="J36" s="42">
        <f t="shared" si="9"/>
        <v>-1.3606040738523007E-11</v>
      </c>
      <c r="K36" s="42">
        <f t="shared" si="10"/>
        <v>-2.4738255888223648E-10</v>
      </c>
    </row>
    <row r="37" spans="4:11" s="10" customFormat="1" ht="19.5" customHeight="1" x14ac:dyDescent="0.25">
      <c r="D37" s="37"/>
      <c r="E37" s="42">
        <f t="shared" si="7"/>
        <v>-2.4738255888223648E-10</v>
      </c>
      <c r="F37" s="42">
        <f t="shared" si="5"/>
        <v>-1.3606040738523007E-11</v>
      </c>
      <c r="G37" s="42"/>
      <c r="H37" s="42">
        <f t="shared" si="8"/>
        <v>-1.3606040738523007E-11</v>
      </c>
      <c r="I37" s="42">
        <f t="shared" si="1"/>
        <v>0</v>
      </c>
      <c r="J37" s="42">
        <f t="shared" si="9"/>
        <v>-1.3606040738523007E-11</v>
      </c>
      <c r="K37" s="42">
        <f t="shared" si="10"/>
        <v>-2.4738255888223648E-10</v>
      </c>
    </row>
    <row r="38" spans="4:11" s="10" customFormat="1" ht="19.5" customHeight="1" x14ac:dyDescent="0.25">
      <c r="D38" s="37"/>
      <c r="E38" s="42">
        <f t="shared" si="7"/>
        <v>-2.4738255888223648E-10</v>
      </c>
      <c r="F38" s="42">
        <f t="shared" si="5"/>
        <v>-1.3606040738523007E-11</v>
      </c>
      <c r="G38" s="42"/>
      <c r="H38" s="42">
        <f t="shared" si="8"/>
        <v>-1.3606040738523007E-11</v>
      </c>
      <c r="I38" s="42">
        <f t="shared" si="1"/>
        <v>0</v>
      </c>
      <c r="J38" s="42">
        <f t="shared" si="9"/>
        <v>-1.3606040738523007E-11</v>
      </c>
      <c r="K38" s="42">
        <f t="shared" si="10"/>
        <v>-2.4738255888223648E-10</v>
      </c>
    </row>
    <row r="39" spans="4:11" s="10" customFormat="1" ht="19.5" customHeight="1" x14ac:dyDescent="0.25">
      <c r="D39" s="37"/>
      <c r="E39" s="42">
        <f t="shared" si="7"/>
        <v>-2.4738255888223648E-10</v>
      </c>
      <c r="F39" s="42">
        <f t="shared" si="5"/>
        <v>-1.3606040738523007E-11</v>
      </c>
      <c r="G39" s="42"/>
      <c r="H39" s="42">
        <f t="shared" si="8"/>
        <v>-1.3606040738523007E-11</v>
      </c>
      <c r="I39" s="42">
        <f t="shared" si="1"/>
        <v>0</v>
      </c>
      <c r="J39" s="42">
        <f t="shared" si="9"/>
        <v>-1.3606040738523007E-11</v>
      </c>
      <c r="K39" s="42">
        <f t="shared" si="10"/>
        <v>-2.4738255888223648E-10</v>
      </c>
    </row>
    <row r="40" spans="4:11" s="10" customFormat="1" ht="19.5" customHeight="1" x14ac:dyDescent="0.25">
      <c r="D40" s="37"/>
      <c r="E40" s="42">
        <f t="shared" si="7"/>
        <v>-2.4738255888223648E-10</v>
      </c>
      <c r="F40" s="42">
        <f t="shared" si="5"/>
        <v>-1.3606040738523007E-11</v>
      </c>
      <c r="G40" s="42"/>
      <c r="H40" s="42">
        <f t="shared" si="8"/>
        <v>-1.3606040738523007E-11</v>
      </c>
      <c r="I40" s="42">
        <f t="shared" si="1"/>
        <v>0</v>
      </c>
      <c r="J40" s="42">
        <f t="shared" si="9"/>
        <v>-1.3606040738523007E-11</v>
      </c>
      <c r="K40" s="42">
        <f t="shared" si="10"/>
        <v>-2.4738255888223648E-10</v>
      </c>
    </row>
    <row r="41" spans="4:11" s="10" customFormat="1" ht="19.5" customHeight="1" x14ac:dyDescent="0.25">
      <c r="D41" s="37"/>
      <c r="E41" s="42">
        <f t="shared" si="7"/>
        <v>-2.4738255888223648E-10</v>
      </c>
      <c r="F41" s="42">
        <f t="shared" si="5"/>
        <v>-1.3606040738523007E-11</v>
      </c>
      <c r="G41" s="42"/>
      <c r="H41" s="42">
        <f t="shared" si="8"/>
        <v>-1.3606040738523007E-11</v>
      </c>
      <c r="I41" s="42">
        <f t="shared" si="1"/>
        <v>0</v>
      </c>
      <c r="J41" s="42">
        <f t="shared" si="9"/>
        <v>-1.3606040738523007E-11</v>
      </c>
      <c r="K41" s="42">
        <f t="shared" si="10"/>
        <v>-2.4738255888223648E-10</v>
      </c>
    </row>
    <row r="42" spans="4:11" s="10" customFormat="1" ht="19.5" customHeight="1" x14ac:dyDescent="0.25">
      <c r="D42" s="37"/>
      <c r="E42" s="42">
        <f t="shared" si="7"/>
        <v>-2.4738255888223648E-10</v>
      </c>
      <c r="F42" s="42">
        <f t="shared" si="5"/>
        <v>-1.3606040738523007E-11</v>
      </c>
      <c r="G42" s="42"/>
      <c r="H42" s="42">
        <f t="shared" si="8"/>
        <v>-1.3606040738523007E-11</v>
      </c>
      <c r="I42" s="42">
        <f t="shared" si="1"/>
        <v>0</v>
      </c>
      <c r="J42" s="42">
        <f t="shared" si="9"/>
        <v>-1.3606040738523007E-11</v>
      </c>
      <c r="K42" s="42">
        <f t="shared" si="10"/>
        <v>-2.4738255888223648E-10</v>
      </c>
    </row>
    <row r="43" spans="4:11" s="10" customFormat="1" ht="19.5" customHeight="1" x14ac:dyDescent="0.25">
      <c r="D43" s="37"/>
      <c r="E43" s="42">
        <f t="shared" si="7"/>
        <v>-2.4738255888223648E-10</v>
      </c>
      <c r="F43" s="42">
        <f t="shared" si="5"/>
        <v>-1.3606040738523007E-11</v>
      </c>
      <c r="G43" s="42"/>
      <c r="H43" s="42">
        <f t="shared" si="8"/>
        <v>-1.3606040738523007E-11</v>
      </c>
      <c r="I43" s="42">
        <f t="shared" si="1"/>
        <v>0</v>
      </c>
      <c r="J43" s="42">
        <f t="shared" si="9"/>
        <v>-1.3606040738523007E-11</v>
      </c>
      <c r="K43" s="42">
        <f t="shared" si="10"/>
        <v>-2.4738255888223648E-10</v>
      </c>
    </row>
    <row r="44" spans="4:11" s="10" customFormat="1" ht="19.5" customHeight="1" x14ac:dyDescent="0.25">
      <c r="D44" s="37"/>
      <c r="E44" s="42">
        <f t="shared" si="7"/>
        <v>-2.4738255888223648E-10</v>
      </c>
      <c r="F44" s="42">
        <f t="shared" si="5"/>
        <v>-1.3606040738523007E-11</v>
      </c>
      <c r="G44" s="42"/>
      <c r="H44" s="42">
        <f t="shared" si="8"/>
        <v>-1.3606040738523007E-11</v>
      </c>
      <c r="I44" s="42">
        <f t="shared" si="1"/>
        <v>0</v>
      </c>
      <c r="J44" s="42">
        <f t="shared" si="9"/>
        <v>-1.3606040738523007E-11</v>
      </c>
      <c r="K44" s="42">
        <f t="shared" si="10"/>
        <v>-2.4738255888223648E-10</v>
      </c>
    </row>
    <row r="45" spans="4:11" s="10" customFormat="1" ht="19.5" customHeight="1" x14ac:dyDescent="0.25">
      <c r="D45" s="37"/>
      <c r="E45" s="42">
        <f t="shared" si="7"/>
        <v>-2.4738255888223648E-10</v>
      </c>
      <c r="F45" s="42">
        <f t="shared" si="5"/>
        <v>-1.3606040738523007E-11</v>
      </c>
      <c r="G45" s="42"/>
      <c r="H45" s="42">
        <f t="shared" si="8"/>
        <v>-1.3606040738523007E-11</v>
      </c>
      <c r="I45" s="42">
        <f t="shared" si="1"/>
        <v>0</v>
      </c>
      <c r="J45" s="42">
        <f t="shared" si="9"/>
        <v>-1.3606040738523007E-11</v>
      </c>
      <c r="K45" s="42">
        <f t="shared" si="10"/>
        <v>-2.4738255888223648E-10</v>
      </c>
    </row>
    <row r="46" spans="4:11" s="10" customFormat="1" ht="19.5" customHeight="1" x14ac:dyDescent="0.25">
      <c r="D46" s="37"/>
      <c r="E46" s="42">
        <f t="shared" si="7"/>
        <v>-2.4738255888223648E-10</v>
      </c>
      <c r="F46" s="42">
        <f t="shared" si="5"/>
        <v>-1.3606040738523007E-11</v>
      </c>
      <c r="G46" s="42"/>
      <c r="H46" s="42">
        <f t="shared" si="8"/>
        <v>-1.3606040738523007E-11</v>
      </c>
      <c r="I46" s="42">
        <f t="shared" si="1"/>
        <v>0</v>
      </c>
      <c r="J46" s="42">
        <f t="shared" si="9"/>
        <v>-1.3606040738523007E-11</v>
      </c>
      <c r="K46" s="42">
        <f t="shared" si="10"/>
        <v>-2.4738255888223648E-10</v>
      </c>
    </row>
    <row r="47" spans="4:11" s="10" customFormat="1" ht="19.5" customHeight="1" x14ac:dyDescent="0.25">
      <c r="D47" s="37"/>
      <c r="E47" s="42">
        <f t="shared" si="7"/>
        <v>-2.4738255888223648E-10</v>
      </c>
      <c r="F47" s="42">
        <f t="shared" si="5"/>
        <v>-1.3606040738523007E-11</v>
      </c>
      <c r="G47" s="42"/>
      <c r="H47" s="42">
        <f t="shared" si="8"/>
        <v>-1.3606040738523007E-11</v>
      </c>
      <c r="I47" s="42">
        <f t="shared" si="1"/>
        <v>0</v>
      </c>
      <c r="J47" s="42">
        <f t="shared" si="9"/>
        <v>-1.3606040738523007E-11</v>
      </c>
      <c r="K47" s="42">
        <f t="shared" si="10"/>
        <v>-2.4738255888223648E-10</v>
      </c>
    </row>
    <row r="48" spans="4:11" s="10" customFormat="1" ht="19.5" customHeight="1" x14ac:dyDescent="0.25">
      <c r="D48" s="37"/>
      <c r="E48" s="42">
        <f t="shared" si="7"/>
        <v>-2.4738255888223648E-10</v>
      </c>
      <c r="F48" s="42">
        <f t="shared" si="5"/>
        <v>-1.3606040738523007E-11</v>
      </c>
      <c r="G48" s="42"/>
      <c r="H48" s="42">
        <f t="shared" si="8"/>
        <v>-1.3606040738523007E-11</v>
      </c>
      <c r="I48" s="42">
        <f t="shared" si="1"/>
        <v>0</v>
      </c>
      <c r="J48" s="42">
        <f t="shared" si="9"/>
        <v>-1.3606040738523007E-11</v>
      </c>
      <c r="K48" s="42">
        <f t="shared" si="10"/>
        <v>-2.4738255888223648E-10</v>
      </c>
    </row>
    <row r="49" spans="4:12" s="10" customFormat="1" ht="19.5" customHeight="1" x14ac:dyDescent="0.25">
      <c r="D49" s="37"/>
      <c r="E49" s="42">
        <f t="shared" si="7"/>
        <v>-2.4738255888223648E-10</v>
      </c>
      <c r="F49" s="42">
        <f t="shared" si="5"/>
        <v>-1.3606040738523007E-11</v>
      </c>
      <c r="G49" s="42"/>
      <c r="H49" s="42">
        <f t="shared" si="8"/>
        <v>-1.3606040738523007E-11</v>
      </c>
      <c r="I49" s="42">
        <f t="shared" si="1"/>
        <v>0</v>
      </c>
      <c r="J49" s="42">
        <f t="shared" si="9"/>
        <v>-1.3606040738523007E-11</v>
      </c>
      <c r="K49" s="42">
        <f t="shared" si="10"/>
        <v>-2.4738255888223648E-10</v>
      </c>
    </row>
    <row r="50" spans="4:12" s="10" customFormat="1" ht="19.5" customHeight="1" x14ac:dyDescent="0.25">
      <c r="D50" s="37"/>
      <c r="E50" s="42">
        <f t="shared" si="7"/>
        <v>-2.4738255888223648E-10</v>
      </c>
      <c r="F50" s="42">
        <f t="shared" si="5"/>
        <v>-1.3606040738523007E-11</v>
      </c>
      <c r="G50" s="42"/>
      <c r="H50" s="42">
        <f t="shared" si="8"/>
        <v>-1.3606040738523007E-11</v>
      </c>
      <c r="I50" s="42">
        <f t="shared" si="1"/>
        <v>0</v>
      </c>
      <c r="J50" s="42">
        <f t="shared" si="9"/>
        <v>-1.3606040738523007E-11</v>
      </c>
      <c r="K50" s="42">
        <f t="shared" si="10"/>
        <v>-2.4738255888223648E-10</v>
      </c>
    </row>
    <row r="51" spans="4:12" s="10" customFormat="1" ht="19.5" customHeight="1" x14ac:dyDescent="0.25">
      <c r="D51" s="37"/>
      <c r="E51" s="42">
        <f t="shared" si="7"/>
        <v>-2.4738255888223648E-10</v>
      </c>
      <c r="F51" s="42">
        <f t="shared" si="5"/>
        <v>-1.3606040738523007E-11</v>
      </c>
      <c r="G51" s="42"/>
      <c r="H51" s="42">
        <f t="shared" si="8"/>
        <v>-1.3606040738523007E-11</v>
      </c>
      <c r="I51" s="42">
        <f t="shared" si="1"/>
        <v>0</v>
      </c>
      <c r="J51" s="42">
        <f t="shared" si="9"/>
        <v>-1.3606040738523007E-11</v>
      </c>
      <c r="K51" s="42">
        <f t="shared" si="10"/>
        <v>-2.4738255888223648E-10</v>
      </c>
    </row>
    <row r="52" spans="4:12" s="10" customFormat="1" ht="19.5" customHeight="1" x14ac:dyDescent="0.25">
      <c r="D52" s="37"/>
      <c r="E52" s="42">
        <f t="shared" si="7"/>
        <v>-2.4738255888223648E-10</v>
      </c>
      <c r="F52" s="42">
        <f t="shared" si="5"/>
        <v>-1.3606040738523007E-11</v>
      </c>
      <c r="G52" s="42"/>
      <c r="H52" s="42">
        <f t="shared" si="8"/>
        <v>-1.3606040738523007E-11</v>
      </c>
      <c r="I52" s="42">
        <f t="shared" si="1"/>
        <v>0</v>
      </c>
      <c r="J52" s="42">
        <f t="shared" si="9"/>
        <v>-1.3606040738523007E-11</v>
      </c>
      <c r="K52" s="42">
        <f t="shared" si="10"/>
        <v>-2.4738255888223648E-10</v>
      </c>
    </row>
    <row r="53" spans="4:12" s="10" customFormat="1" ht="19.5" customHeight="1" x14ac:dyDescent="0.25">
      <c r="D53" s="37"/>
      <c r="E53" s="42">
        <f t="shared" si="7"/>
        <v>-2.4738255888223648E-10</v>
      </c>
      <c r="F53" s="42">
        <f t="shared" si="5"/>
        <v>-1.3606040738523007E-11</v>
      </c>
      <c r="G53" s="42"/>
      <c r="H53" s="42">
        <f t="shared" si="8"/>
        <v>-1.3606040738523007E-11</v>
      </c>
      <c r="I53" s="42">
        <f t="shared" si="1"/>
        <v>0</v>
      </c>
      <c r="J53" s="42">
        <f t="shared" si="9"/>
        <v>-1.3606040738523007E-11</v>
      </c>
      <c r="K53" s="42">
        <f t="shared" si="10"/>
        <v>-2.4738255888223648E-10</v>
      </c>
    </row>
    <row r="54" spans="4:12" s="10" customFormat="1" ht="30.75" customHeight="1" x14ac:dyDescent="0.25">
      <c r="D54" s="37">
        <f>D53+30</f>
        <v>30</v>
      </c>
      <c r="E54" s="42"/>
      <c r="F54" s="42">
        <f>SUM(F17:F53)</f>
        <v>22392.444819721557</v>
      </c>
      <c r="G54" s="42"/>
      <c r="H54" s="42">
        <f t="shared" si="8"/>
        <v>22392.444819721557</v>
      </c>
      <c r="I54" s="42">
        <f t="shared" si="1"/>
        <v>0</v>
      </c>
      <c r="J54" s="42">
        <f t="shared" si="9"/>
        <v>22392.444819721557</v>
      </c>
      <c r="K54" s="42">
        <f t="shared" si="10"/>
        <v>0</v>
      </c>
    </row>
    <row r="55" spans="4:12" s="10" customFormat="1" ht="19.5" hidden="1" customHeight="1" x14ac:dyDescent="0.25">
      <c r="D55" s="37">
        <f>D54+30</f>
        <v>60</v>
      </c>
      <c r="E55" s="42">
        <f t="shared" si="7"/>
        <v>0</v>
      </c>
      <c r="F55" s="42">
        <f t="shared" si="5"/>
        <v>0</v>
      </c>
      <c r="G55" s="42"/>
      <c r="H55" s="42">
        <f t="shared" si="8"/>
        <v>0</v>
      </c>
      <c r="I55" s="42">
        <f t="shared" si="1"/>
        <v>0</v>
      </c>
      <c r="J55" s="42">
        <f t="shared" si="9"/>
        <v>0</v>
      </c>
      <c r="K55" s="42">
        <f t="shared" si="10"/>
        <v>0</v>
      </c>
    </row>
    <row r="56" spans="4:12" s="10" customFormat="1" ht="19.5" hidden="1" customHeight="1" x14ac:dyDescent="0.25">
      <c r="D56" s="37">
        <f>D55+30</f>
        <v>90</v>
      </c>
      <c r="E56" s="42">
        <f t="shared" si="7"/>
        <v>0</v>
      </c>
      <c r="F56" s="42">
        <f t="shared" si="5"/>
        <v>0</v>
      </c>
      <c r="G56" s="42"/>
      <c r="H56" s="42">
        <f t="shared" si="8"/>
        <v>0</v>
      </c>
      <c r="I56" s="42">
        <f t="shared" si="1"/>
        <v>0</v>
      </c>
      <c r="J56" s="42">
        <f t="shared" si="9"/>
        <v>0</v>
      </c>
      <c r="K56" s="42">
        <f t="shared" si="10"/>
        <v>0</v>
      </c>
    </row>
    <row r="57" spans="4:12" s="10" customFormat="1" ht="19.5" hidden="1" customHeight="1" x14ac:dyDescent="0.25">
      <c r="D57" s="37">
        <f>D56+30</f>
        <v>120</v>
      </c>
      <c r="E57" s="42">
        <f t="shared" si="7"/>
        <v>0</v>
      </c>
      <c r="F57" s="42">
        <f t="shared" si="5"/>
        <v>0</v>
      </c>
      <c r="G57" s="42"/>
      <c r="H57" s="42">
        <f t="shared" si="8"/>
        <v>0</v>
      </c>
      <c r="I57" s="42">
        <f t="shared" si="1"/>
        <v>0</v>
      </c>
      <c r="J57" s="42">
        <f t="shared" si="9"/>
        <v>0</v>
      </c>
      <c r="K57" s="42">
        <f t="shared" si="10"/>
        <v>0</v>
      </c>
    </row>
    <row r="58" spans="4:12" s="10" customFormat="1" ht="17.45" hidden="1" customHeight="1" x14ac:dyDescent="0.25">
      <c r="D58" s="37"/>
      <c r="E58" s="42"/>
      <c r="F58" s="42">
        <f>SUM(F17:F57)</f>
        <v>44784.889639443114</v>
      </c>
      <c r="G58" s="42"/>
      <c r="H58" s="42">
        <f t="shared" si="8"/>
        <v>44784.889639443114</v>
      </c>
      <c r="I58" s="42"/>
      <c r="J58" s="42"/>
      <c r="K58" s="42"/>
    </row>
    <row r="59" spans="4:12" s="10" customFormat="1" ht="19.5" hidden="1" customHeight="1" x14ac:dyDescent="0.25">
      <c r="D59" s="37"/>
      <c r="E59" s="42"/>
      <c r="F59" s="42"/>
      <c r="G59" s="42"/>
      <c r="H59" s="42"/>
      <c r="I59" s="42"/>
      <c r="J59" s="42"/>
      <c r="K59" s="42"/>
    </row>
    <row r="60" spans="4:12" s="10" customFormat="1" ht="15.75" hidden="1" customHeight="1" x14ac:dyDescent="0.3">
      <c r="D60" s="5" t="s">
        <v>9</v>
      </c>
      <c r="E60" s="43"/>
      <c r="F60" s="44">
        <f>SUM(F17:F59)</f>
        <v>89569.779278886228</v>
      </c>
      <c r="G60" s="44">
        <f>SUM(G17:G59)</f>
        <v>0</v>
      </c>
      <c r="H60" s="44">
        <f>SUM(H17:H59)</f>
        <v>89569.779278886228</v>
      </c>
      <c r="I60" s="44">
        <f>SUM(I17:I59)</f>
        <v>200000.00000000023</v>
      </c>
      <c r="J60" s="44">
        <f>SUM(J17:J59)</f>
        <v>244784.88963944386</v>
      </c>
      <c r="K60" s="43"/>
      <c r="L60" s="45"/>
    </row>
    <row r="61" spans="4:12" s="5" customFormat="1" ht="19.5" hidden="1" customHeight="1" thickBot="1" x14ac:dyDescent="0.35">
      <c r="D61" s="46"/>
      <c r="E61" s="47"/>
      <c r="F61" s="47"/>
      <c r="G61" s="47"/>
      <c r="H61" s="47"/>
      <c r="I61" s="47"/>
      <c r="J61" s="47"/>
      <c r="K61" s="47"/>
    </row>
    <row r="62" spans="4:12" s="46" customFormat="1" ht="15.75" hidden="1" customHeight="1" x14ac:dyDescent="0.3">
      <c r="D62" s="1"/>
      <c r="E62" s="48"/>
      <c r="F62" s="48"/>
      <c r="G62" s="48"/>
      <c r="H62" s="48"/>
      <c r="I62" s="48"/>
      <c r="J62" s="48"/>
      <c r="K62" s="48"/>
    </row>
    <row r="63" spans="4:12" ht="15" hidden="1" customHeight="1" x14ac:dyDescent="0.3">
      <c r="E63" s="48"/>
      <c r="F63" s="48"/>
      <c r="G63" s="48"/>
      <c r="H63" s="48"/>
      <c r="I63" s="48"/>
      <c r="J63" s="48"/>
      <c r="K63" s="48"/>
    </row>
    <row r="64" spans="4:12" ht="15" hidden="1" customHeight="1" x14ac:dyDescent="0.3">
      <c r="D64" s="49" t="s">
        <v>15</v>
      </c>
      <c r="E64" s="50"/>
      <c r="F64" s="48"/>
      <c r="G64" s="48"/>
      <c r="H64" s="48"/>
      <c r="I64" s="48"/>
      <c r="J64" s="48"/>
      <c r="K64" s="48"/>
    </row>
    <row r="65" spans="4:11" ht="44.25" hidden="1" customHeight="1" x14ac:dyDescent="0.35">
      <c r="D65" s="49"/>
      <c r="E65" s="50"/>
      <c r="F65" s="48"/>
      <c r="G65" s="48"/>
      <c r="H65" s="48"/>
      <c r="I65" s="48" t="s">
        <v>16</v>
      </c>
      <c r="J65" s="51"/>
      <c r="K65" s="52"/>
    </row>
    <row r="66" spans="4:11" ht="38.25" hidden="1" customHeight="1" x14ac:dyDescent="0.35">
      <c r="D66" s="1" t="s">
        <v>20</v>
      </c>
      <c r="E66" s="53">
        <v>50000</v>
      </c>
      <c r="F66" s="48"/>
      <c r="G66" s="48"/>
      <c r="H66" s="48"/>
      <c r="J66" s="54"/>
      <c r="K66" s="55"/>
    </row>
    <row r="67" spans="4:11" ht="24.75" hidden="1" customHeight="1" x14ac:dyDescent="0.3">
      <c r="D67" s="1" t="s">
        <v>14</v>
      </c>
      <c r="E67" s="53">
        <v>0</v>
      </c>
      <c r="F67" s="48"/>
      <c r="G67" s="48"/>
      <c r="H67" s="48"/>
      <c r="I67" s="48"/>
      <c r="J67" s="48"/>
      <c r="K67" s="48"/>
    </row>
    <row r="68" spans="4:11" ht="50.25" customHeight="1" thickBot="1" x14ac:dyDescent="0.35">
      <c r="E68" s="48"/>
      <c r="F68" s="48"/>
      <c r="G68" s="48"/>
      <c r="H68" s="48"/>
      <c r="I68" s="48" t="s">
        <v>17</v>
      </c>
      <c r="J68" s="56"/>
      <c r="K68" s="57"/>
    </row>
    <row r="69" spans="4:11" ht="75.75" customHeight="1" thickBot="1" x14ac:dyDescent="0.4">
      <c r="D69" s="1" t="s">
        <v>9</v>
      </c>
      <c r="E69" s="58">
        <f>+SUM(E66:E67)</f>
        <v>50000</v>
      </c>
      <c r="F69" s="48"/>
      <c r="G69" s="48"/>
      <c r="H69" s="48"/>
      <c r="I69" s="48"/>
      <c r="J69" s="59"/>
      <c r="K69" s="60"/>
    </row>
    <row r="70" spans="4:11" ht="51" customHeight="1" x14ac:dyDescent="0.3">
      <c r="E70" s="48"/>
      <c r="F70" s="48"/>
      <c r="G70" s="48"/>
      <c r="H70" s="48"/>
      <c r="I70" s="48"/>
      <c r="J70" s="48"/>
      <c r="K70" s="48"/>
    </row>
    <row r="71" spans="4:11" ht="48.75" customHeight="1" x14ac:dyDescent="0.3">
      <c r="J71" s="1"/>
    </row>
    <row r="72" spans="4:11" ht="60" customHeight="1" x14ac:dyDescent="0.3">
      <c r="J72" s="1"/>
    </row>
    <row r="73" spans="4:11" ht="100.5" customHeight="1" x14ac:dyDescent="0.3">
      <c r="J73" s="1"/>
    </row>
    <row r="74" spans="4:11" ht="72.75" customHeight="1" x14ac:dyDescent="0.3">
      <c r="F74" s="48"/>
      <c r="J74" s="1"/>
    </row>
    <row r="75" spans="4:11" x14ac:dyDescent="0.3">
      <c r="F75" s="48"/>
      <c r="J75" s="1"/>
    </row>
    <row r="76" spans="4:11" x14ac:dyDescent="0.3">
      <c r="J76" s="1"/>
    </row>
    <row r="77" spans="4:11" x14ac:dyDescent="0.3">
      <c r="J77" s="1"/>
    </row>
    <row r="78" spans="4:11" x14ac:dyDescent="0.3">
      <c r="J78" s="1"/>
    </row>
    <row r="79" spans="4:11" x14ac:dyDescent="0.3">
      <c r="J79" s="1"/>
    </row>
    <row r="80" spans="4:11" x14ac:dyDescent="0.3">
      <c r="J80" s="1"/>
    </row>
    <row r="81" spans="10:10" x14ac:dyDescent="0.3">
      <c r="J81" s="1"/>
    </row>
    <row r="82" spans="10:10" x14ac:dyDescent="0.3">
      <c r="J82" s="1"/>
    </row>
    <row r="83" spans="10:10" x14ac:dyDescent="0.3">
      <c r="J83" s="1"/>
    </row>
    <row r="84" spans="10:10" x14ac:dyDescent="0.3">
      <c r="J84" s="1"/>
    </row>
    <row r="85" spans="10:10" x14ac:dyDescent="0.3">
      <c r="J85" s="1"/>
    </row>
    <row r="86" spans="10:10" x14ac:dyDescent="0.3">
      <c r="J86" s="1"/>
    </row>
    <row r="87" spans="10:10" x14ac:dyDescent="0.3">
      <c r="J87" s="1"/>
    </row>
    <row r="88" spans="10:10" x14ac:dyDescent="0.3">
      <c r="J88" s="1"/>
    </row>
    <row r="89" spans="10:10" x14ac:dyDescent="0.3">
      <c r="J89" s="1"/>
    </row>
    <row r="90" spans="10:10" x14ac:dyDescent="0.3">
      <c r="J90" s="1"/>
    </row>
    <row r="91" spans="10:10" x14ac:dyDescent="0.3">
      <c r="J91" s="1"/>
    </row>
    <row r="92" spans="10:10" x14ac:dyDescent="0.3">
      <c r="J92" s="1"/>
    </row>
    <row r="93" spans="10:10" x14ac:dyDescent="0.3">
      <c r="J93" s="1"/>
    </row>
    <row r="94" spans="10:10" x14ac:dyDescent="0.3">
      <c r="J94" s="1"/>
    </row>
    <row r="95" spans="10:10" x14ac:dyDescent="0.3">
      <c r="J95" s="1"/>
    </row>
    <row r="96" spans="10:10" x14ac:dyDescent="0.3">
      <c r="J96" s="1"/>
    </row>
    <row r="97" spans="10:10" x14ac:dyDescent="0.3">
      <c r="J97" s="1"/>
    </row>
    <row r="98" spans="10:10" x14ac:dyDescent="0.3">
      <c r="J98" s="1"/>
    </row>
    <row r="99" spans="10:10" x14ac:dyDescent="0.3">
      <c r="J99" s="1"/>
    </row>
    <row r="100" spans="10:10" x14ac:dyDescent="0.3">
      <c r="J100" s="1"/>
    </row>
    <row r="101" spans="10:10" x14ac:dyDescent="0.3">
      <c r="J101" s="1"/>
    </row>
    <row r="102" spans="10:10" x14ac:dyDescent="0.3">
      <c r="J102" s="1"/>
    </row>
    <row r="103" spans="10:10" x14ac:dyDescent="0.3">
      <c r="J103" s="1"/>
    </row>
    <row r="104" spans="10:10" x14ac:dyDescent="0.3">
      <c r="J104" s="1"/>
    </row>
    <row r="105" spans="10:10" x14ac:dyDescent="0.3">
      <c r="J105" s="1"/>
    </row>
    <row r="106" spans="10:10" x14ac:dyDescent="0.3">
      <c r="J106" s="1"/>
    </row>
    <row r="107" spans="10:10" x14ac:dyDescent="0.3">
      <c r="J107" s="1"/>
    </row>
    <row r="108" spans="10:10" x14ac:dyDescent="0.3">
      <c r="J108" s="1"/>
    </row>
    <row r="109" spans="10:10" x14ac:dyDescent="0.3">
      <c r="J109" s="1"/>
    </row>
    <row r="110" spans="10:10" x14ac:dyDescent="0.3">
      <c r="J110" s="1"/>
    </row>
    <row r="111" spans="10:10" x14ac:dyDescent="0.3">
      <c r="J111" s="1"/>
    </row>
    <row r="112" spans="10:10" x14ac:dyDescent="0.3">
      <c r="J112" s="1"/>
    </row>
    <row r="113" spans="10:10" x14ac:dyDescent="0.3">
      <c r="J113" s="1"/>
    </row>
    <row r="114" spans="10:10" x14ac:dyDescent="0.3">
      <c r="J114" s="1"/>
    </row>
    <row r="115" spans="10:10" x14ac:dyDescent="0.3">
      <c r="J115" s="1"/>
    </row>
    <row r="116" spans="10:10" x14ac:dyDescent="0.3">
      <c r="J116" s="1"/>
    </row>
    <row r="117" spans="10:10" x14ac:dyDescent="0.3">
      <c r="J117" s="1"/>
    </row>
    <row r="118" spans="10:10" x14ac:dyDescent="0.3">
      <c r="J118" s="1"/>
    </row>
    <row r="119" spans="10:10" x14ac:dyDescent="0.3">
      <c r="J119" s="1"/>
    </row>
    <row r="120" spans="10:10" x14ac:dyDescent="0.3">
      <c r="J120" s="1"/>
    </row>
    <row r="121" spans="10:10" x14ac:dyDescent="0.3">
      <c r="J121" s="1"/>
    </row>
    <row r="122" spans="10:10" x14ac:dyDescent="0.3">
      <c r="J122" s="1"/>
    </row>
    <row r="123" spans="10:10" x14ac:dyDescent="0.3">
      <c r="J123" s="1"/>
    </row>
    <row r="124" spans="10:10" x14ac:dyDescent="0.3">
      <c r="J124" s="1"/>
    </row>
    <row r="125" spans="10:10" x14ac:dyDescent="0.3">
      <c r="J125" s="1"/>
    </row>
    <row r="126" spans="10:10" x14ac:dyDescent="0.3">
      <c r="J126" s="1"/>
    </row>
    <row r="127" spans="10:10" x14ac:dyDescent="0.3">
      <c r="J127" s="1"/>
    </row>
    <row r="128" spans="10:10" x14ac:dyDescent="0.3">
      <c r="J128" s="1"/>
    </row>
    <row r="129" spans="10:10" x14ac:dyDescent="0.3">
      <c r="J129" s="1"/>
    </row>
    <row r="130" spans="10:10" x14ac:dyDescent="0.3">
      <c r="J130" s="1"/>
    </row>
    <row r="131" spans="10:10" x14ac:dyDescent="0.3">
      <c r="J131" s="1"/>
    </row>
    <row r="132" spans="10:10" x14ac:dyDescent="0.3">
      <c r="J132" s="1"/>
    </row>
    <row r="133" spans="10:10" x14ac:dyDescent="0.3">
      <c r="J133" s="1"/>
    </row>
    <row r="134" spans="10:10" x14ac:dyDescent="0.3">
      <c r="J134" s="1"/>
    </row>
    <row r="135" spans="10:10" x14ac:dyDescent="0.3">
      <c r="J135" s="1"/>
    </row>
    <row r="136" spans="10:10" x14ac:dyDescent="0.3">
      <c r="J136" s="1"/>
    </row>
    <row r="137" spans="10:10" x14ac:dyDescent="0.3">
      <c r="J137" s="1"/>
    </row>
    <row r="138" spans="10:10" x14ac:dyDescent="0.3">
      <c r="J138" s="1"/>
    </row>
    <row r="139" spans="10:10" x14ac:dyDescent="0.3">
      <c r="J139" s="1"/>
    </row>
    <row r="140" spans="10:10" x14ac:dyDescent="0.3">
      <c r="J140" s="1"/>
    </row>
    <row r="141" spans="10:10" x14ac:dyDescent="0.3">
      <c r="J141" s="1"/>
    </row>
    <row r="142" spans="10:10" x14ac:dyDescent="0.3">
      <c r="J142" s="1"/>
    </row>
    <row r="143" spans="10:10" x14ac:dyDescent="0.3">
      <c r="J143" s="1"/>
    </row>
    <row r="144" spans="10:10" x14ac:dyDescent="0.3">
      <c r="J144" s="1"/>
    </row>
    <row r="145" spans="10:10" x14ac:dyDescent="0.3">
      <c r="J145" s="1"/>
    </row>
  </sheetData>
  <protectedRanges>
    <protectedRange sqref="K8:K12" name="Range1"/>
  </protectedRanges>
  <pageMargins left="0.25" right="0.25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AMORTIZATION SCHEDULE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2025-08-11T11:07:24Z</dcterms:modified>
</cp:coreProperties>
</file>