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oone\Documents\BOOTCAMP\git\gt-virt-atl-data-pt-09-2021-u-c-b\02-Homework\01-Excel\Instructions\"/>
    </mc:Choice>
  </mc:AlternateContent>
  <xr:revisionPtr revIDLastSave="0" documentId="13_ncr:1_{F7E54D7A-035E-4F9A-AAD6-FE5FEED3AE0D}" xr6:coauthVersionLast="47" xr6:coauthVersionMax="47" xr10:uidLastSave="{00000000-0000-0000-0000-000000000000}"/>
  <bookViews>
    <workbookView xWindow="780" yWindow="780" windowWidth="22920" windowHeight="11790" firstSheet="6" activeTab="8" xr2:uid="{00000000-000D-0000-FFFF-FFFF00000000}"/>
  </bookViews>
  <sheets>
    <sheet name="Data" sheetId="1" r:id="rId1"/>
    <sheet name="Pivot table Cat and state" sheetId="3" r:id="rId2"/>
    <sheet name="Stacked pivot chart" sheetId="4" r:id="rId3"/>
    <sheet name="Pivot tab subcat state" sheetId="6" r:id="rId4"/>
    <sheet name="LaunchDate and Outcomes" sheetId="8" r:id="rId5"/>
    <sheet name="Success Failures By Sub Cat" sheetId="10" r:id="rId6"/>
    <sheet name="Pivot Subcat State average surp" sheetId="11" r:id="rId7"/>
    <sheet name="Subcat status count and surplus" sheetId="13" r:id="rId8"/>
    <sheet name="Bonus 1" sheetId="14" r:id="rId9"/>
  </sheets>
  <definedNames>
    <definedName name="_xlnm._FilterDatabase" localSheetId="0" hidden="1">Data!$A$1:$T$4115</definedName>
    <definedName name="_xlnm._FilterDatabase" localSheetId="7" hidden="1">'Subcat status count and surplus'!$A$3:$K$44</definedName>
    <definedName name="_xlnm._FilterDatabase" localSheetId="5" hidden="1">'Success Failures By Sub Cat'!$A$2:$L$44</definedName>
    <definedName name="DATAHEAD">Data!$A$1:$U$4115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14" l="1"/>
  <c r="I3" i="14"/>
  <c r="I4" i="14"/>
  <c r="I5" i="14"/>
  <c r="I6" i="14"/>
  <c r="I7" i="14"/>
  <c r="I8" i="14"/>
  <c r="I9" i="14"/>
  <c r="I10" i="14"/>
  <c r="I11" i="14"/>
  <c r="I12" i="14"/>
  <c r="I13" i="14"/>
  <c r="H3" i="14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D14" i="14"/>
  <c r="C14" i="14"/>
  <c r="B14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K32" i="10"/>
  <c r="L32" i="10" s="1"/>
  <c r="K5" i="10"/>
  <c r="L5" i="10" s="1"/>
  <c r="K6" i="10"/>
  <c r="L6" i="10" s="1"/>
  <c r="K7" i="10"/>
  <c r="L7" i="10" s="1"/>
  <c r="K8" i="10"/>
  <c r="L8" i="10" s="1"/>
  <c r="K9" i="10"/>
  <c r="L9" i="10" s="1"/>
  <c r="K10" i="10"/>
  <c r="L10" i="10" s="1"/>
  <c r="K11" i="10"/>
  <c r="L11" i="10" s="1"/>
  <c r="K12" i="10"/>
  <c r="L12" i="10" s="1"/>
  <c r="K13" i="10"/>
  <c r="L13" i="10" s="1"/>
  <c r="K14" i="10"/>
  <c r="L14" i="10" s="1"/>
  <c r="K15" i="10"/>
  <c r="L15" i="10" s="1"/>
  <c r="K16" i="10"/>
  <c r="L16" i="10" s="1"/>
  <c r="K17" i="10"/>
  <c r="L17" i="10" s="1"/>
  <c r="K18" i="10"/>
  <c r="L18" i="10" s="1"/>
  <c r="K19" i="10"/>
  <c r="L19" i="10" s="1"/>
  <c r="K20" i="10"/>
  <c r="L20" i="10" s="1"/>
  <c r="K21" i="10"/>
  <c r="L21" i="10" s="1"/>
  <c r="K22" i="10"/>
  <c r="L22" i="10" s="1"/>
  <c r="K23" i="10"/>
  <c r="L23" i="10" s="1"/>
  <c r="K24" i="10"/>
  <c r="L24" i="10" s="1"/>
  <c r="K25" i="10"/>
  <c r="L25" i="10" s="1"/>
  <c r="K26" i="10"/>
  <c r="L26" i="10" s="1"/>
  <c r="K27" i="10"/>
  <c r="L27" i="10" s="1"/>
  <c r="K28" i="10"/>
  <c r="L28" i="10" s="1"/>
  <c r="K29" i="10"/>
  <c r="L29" i="10" s="1"/>
  <c r="K30" i="10"/>
  <c r="L30" i="10" s="1"/>
  <c r="K31" i="10"/>
  <c r="L31" i="10" s="1"/>
  <c r="K4" i="10"/>
  <c r="L4" i="10" s="1"/>
  <c r="K33" i="10"/>
  <c r="L33" i="10" s="1"/>
  <c r="K34" i="10"/>
  <c r="L34" i="10" s="1"/>
  <c r="K35" i="10"/>
  <c r="L35" i="10" s="1"/>
  <c r="K36" i="10"/>
  <c r="L36" i="10" s="1"/>
  <c r="K37" i="10"/>
  <c r="L37" i="10" s="1"/>
  <c r="K38" i="10"/>
  <c r="L38" i="10" s="1"/>
  <c r="K39" i="10"/>
  <c r="L39" i="10" s="1"/>
  <c r="K40" i="10"/>
  <c r="L40" i="10" s="1"/>
  <c r="K41" i="10"/>
  <c r="L41" i="10" s="1"/>
  <c r="K42" i="10"/>
  <c r="L42" i="10" s="1"/>
  <c r="K43" i="10"/>
  <c r="L43" i="10" s="1"/>
  <c r="K44" i="10"/>
  <c r="L44" i="10" s="1"/>
  <c r="K3" i="10"/>
  <c r="L3" i="10" s="1"/>
  <c r="H32" i="10"/>
  <c r="J32" i="10" s="1"/>
  <c r="H5" i="10"/>
  <c r="J5" i="10" s="1"/>
  <c r="H6" i="10"/>
  <c r="J6" i="10" s="1"/>
  <c r="H29" i="10"/>
  <c r="J29" i="10" s="1"/>
  <c r="H8" i="10"/>
  <c r="J8" i="10" s="1"/>
  <c r="H9" i="10"/>
  <c r="J9" i="10" s="1"/>
  <c r="H31" i="10"/>
  <c r="J31" i="10" s="1"/>
  <c r="H11" i="10"/>
  <c r="J11" i="10" s="1"/>
  <c r="H12" i="10"/>
  <c r="J12" i="10" s="1"/>
  <c r="H13" i="10"/>
  <c r="J13" i="10" s="1"/>
  <c r="H14" i="10"/>
  <c r="J14" i="10" s="1"/>
  <c r="H10" i="10"/>
  <c r="J10" i="10" s="1"/>
  <c r="H16" i="10"/>
  <c r="J16" i="10" s="1"/>
  <c r="H17" i="10"/>
  <c r="J17" i="10" s="1"/>
  <c r="H18" i="10"/>
  <c r="J18" i="10" s="1"/>
  <c r="H37" i="10"/>
  <c r="J37" i="10" s="1"/>
  <c r="H20" i="10"/>
  <c r="J20" i="10" s="1"/>
  <c r="H21" i="10"/>
  <c r="J21" i="10" s="1"/>
  <c r="H22" i="10"/>
  <c r="J22" i="10" s="1"/>
  <c r="H19" i="10"/>
  <c r="J19" i="10" s="1"/>
  <c r="H24" i="10"/>
  <c r="J24" i="10" s="1"/>
  <c r="H25" i="10"/>
  <c r="J25" i="10" s="1"/>
  <c r="H26" i="10"/>
  <c r="J26" i="10" s="1"/>
  <c r="H27" i="10"/>
  <c r="J27" i="10" s="1"/>
  <c r="H33" i="10"/>
  <c r="J33" i="10" s="1"/>
  <c r="H38" i="10"/>
  <c r="J38" i="10" s="1"/>
  <c r="H30" i="10"/>
  <c r="J30" i="10" s="1"/>
  <c r="H7" i="10"/>
  <c r="J7" i="10" s="1"/>
  <c r="H4" i="10"/>
  <c r="J4" i="10" s="1"/>
  <c r="H23" i="10"/>
  <c r="J23" i="10" s="1"/>
  <c r="H34" i="10"/>
  <c r="J34" i="10" s="1"/>
  <c r="H35" i="10"/>
  <c r="J35" i="10" s="1"/>
  <c r="H36" i="10"/>
  <c r="J36" i="10" s="1"/>
  <c r="H15" i="10"/>
  <c r="J15" i="10" s="1"/>
  <c r="H28" i="10"/>
  <c r="J28" i="10" s="1"/>
  <c r="H39" i="10"/>
  <c r="J39" i="10" s="1"/>
  <c r="H40" i="10"/>
  <c r="J40" i="10" s="1"/>
  <c r="H41" i="10"/>
  <c r="J41" i="10" s="1"/>
  <c r="H42" i="10"/>
  <c r="J42" i="10" s="1"/>
  <c r="H43" i="10"/>
  <c r="J43" i="10" s="1"/>
  <c r="H44" i="10"/>
  <c r="J44" i="10" s="1"/>
  <c r="H3" i="10"/>
  <c r="J3" i="10" s="1"/>
  <c r="G32" i="10"/>
  <c r="I32" i="10" s="1"/>
  <c r="G5" i="10"/>
  <c r="I5" i="10" s="1"/>
  <c r="G6" i="10"/>
  <c r="I6" i="10" s="1"/>
  <c r="G29" i="10"/>
  <c r="I29" i="10" s="1"/>
  <c r="G8" i="10"/>
  <c r="I8" i="10" s="1"/>
  <c r="G9" i="10"/>
  <c r="I9" i="10" s="1"/>
  <c r="G31" i="10"/>
  <c r="I31" i="10" s="1"/>
  <c r="G11" i="10"/>
  <c r="I11" i="10" s="1"/>
  <c r="G12" i="10"/>
  <c r="I12" i="10" s="1"/>
  <c r="G13" i="10"/>
  <c r="I13" i="10" s="1"/>
  <c r="G14" i="10"/>
  <c r="I14" i="10" s="1"/>
  <c r="G10" i="10"/>
  <c r="I10" i="10" s="1"/>
  <c r="G16" i="10"/>
  <c r="I16" i="10" s="1"/>
  <c r="G17" i="10"/>
  <c r="I17" i="10" s="1"/>
  <c r="G18" i="10"/>
  <c r="I18" i="10" s="1"/>
  <c r="G37" i="10"/>
  <c r="I37" i="10" s="1"/>
  <c r="G20" i="10"/>
  <c r="I20" i="10" s="1"/>
  <c r="G21" i="10"/>
  <c r="I21" i="10" s="1"/>
  <c r="G22" i="10"/>
  <c r="I22" i="10" s="1"/>
  <c r="G19" i="10"/>
  <c r="I19" i="10" s="1"/>
  <c r="G24" i="10"/>
  <c r="I24" i="10" s="1"/>
  <c r="G25" i="10"/>
  <c r="I25" i="10" s="1"/>
  <c r="G26" i="10"/>
  <c r="I26" i="10" s="1"/>
  <c r="G27" i="10"/>
  <c r="I27" i="10" s="1"/>
  <c r="G33" i="10"/>
  <c r="I33" i="10" s="1"/>
  <c r="G38" i="10"/>
  <c r="I38" i="10" s="1"/>
  <c r="G30" i="10"/>
  <c r="I30" i="10" s="1"/>
  <c r="G7" i="10"/>
  <c r="I7" i="10" s="1"/>
  <c r="G4" i="10"/>
  <c r="I4" i="10" s="1"/>
  <c r="G23" i="10"/>
  <c r="I23" i="10" s="1"/>
  <c r="G34" i="10"/>
  <c r="I34" i="10" s="1"/>
  <c r="G35" i="10"/>
  <c r="I35" i="10" s="1"/>
  <c r="G36" i="10"/>
  <c r="I36" i="10" s="1"/>
  <c r="G15" i="10"/>
  <c r="I15" i="10" s="1"/>
  <c r="G28" i="10"/>
  <c r="I28" i="10" s="1"/>
  <c r="G39" i="10"/>
  <c r="I39" i="10" s="1"/>
  <c r="G40" i="10"/>
  <c r="I40" i="10" s="1"/>
  <c r="G41" i="10"/>
  <c r="I41" i="10" s="1"/>
  <c r="G42" i="10"/>
  <c r="I42" i="10" s="1"/>
  <c r="G43" i="10"/>
  <c r="I43" i="10" s="1"/>
  <c r="G44" i="10"/>
  <c r="I44" i="10" s="1"/>
  <c r="G3" i="10"/>
  <c r="I3" i="10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<sst xmlns="http://schemas.openxmlformats.org/spreadsheetml/2006/main" count="25024" uniqueCount="8424">
  <si>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</si>
  <si>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</si>
  <si>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</si>
  <si>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</si>
  <si>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</si>
  <si>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</si>
  <si>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</si>
  <si>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</si>
  <si>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</si>
  <si>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</si>
  <si>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</si>
  <si>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</si>
  <si>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</si>
  <si>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</si>
  <si>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</si>
  <si>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</si>
  <si>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</si>
  <si>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</si>
  <si>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</si>
  <si>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</si>
  <si>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</si>
  <si>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</si>
  <si>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</si>
  <si>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</si>
  <si>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</si>
  <si>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</si>
  <si>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</si>
  <si>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</si>
  <si>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</si>
  <si>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</si>
  <si>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</si>
  <si>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</si>
  <si>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</si>
  <si>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</si>
  <si>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</si>
  <si>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</si>
  <si>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</si>
  <si>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</si>
  <si>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</si>
  <si>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</si>
  <si>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</si>
  <si>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</si>
  <si>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</si>
  <si>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</si>
  <si>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</si>
  <si>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</si>
  <si>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</si>
  <si>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</si>
  <si>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</si>
  <si>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</si>
  <si>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</si>
  <si>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</si>
  <si>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</si>
  <si>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</si>
  <si>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</si>
  <si>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</si>
  <si>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</si>
  <si>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</si>
  <si>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</si>
  <si>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</si>
  <si>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</si>
  <si>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</si>
  <si>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</si>
  <si>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</si>
  <si>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</si>
  <si>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</si>
  <si>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</si>
  <si>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</si>
  <si>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</si>
  <si>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</si>
  <si>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</si>
  <si>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</si>
  <si>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</si>
  <si>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</si>
  <si>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</si>
  <si>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</si>
  <si>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</si>
  <si>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</si>
  <si>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</si>
  <si>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</si>
  <si>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</si>
  <si>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</si>
  <si>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</si>
  <si>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</si>
  <si>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</si>
  <si>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</si>
  <si>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</si>
  <si>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</si>
  <si>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</si>
  <si>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</si>
  <si>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</si>
  <si>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</si>
  <si>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</si>
  <si>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</si>
  <si>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</si>
  <si>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</si>
  <si>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</si>
  <si>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</si>
  <si>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</si>
  <si>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</si>
  <si>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</si>
  <si>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</si>
  <si>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</si>
  <si>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</si>
  <si>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</si>
  <si>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</si>
  <si>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</si>
  <si>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</si>
  <si>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</si>
  <si>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</si>
  <si>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</si>
  <si>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</si>
  <si>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</si>
  <si>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</si>
  <si>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</si>
  <si>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</si>
  <si>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</si>
  <si>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</si>
  <si>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</si>
  <si>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</si>
  <si>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</si>
  <si>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</si>
  <si>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</si>
  <si>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</si>
  <si>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</si>
  <si>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</si>
  <si>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</si>
  <si>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</si>
  <si>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</si>
  <si>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</si>
  <si>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</si>
  <si>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</si>
  <si>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</si>
  <si>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</si>
  <si>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</si>
  <si>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</si>
  <si>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</si>
  <si>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</si>
  <si>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</si>
  <si>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</si>
  <si>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</si>
  <si>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</si>
  <si>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</si>
  <si>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</si>
  <si>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</si>
  <si>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</si>
  <si>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</si>
  <si>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</si>
  <si>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</si>
  <si>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</si>
  <si>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</si>
  <si>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</si>
  <si>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</si>
  <si>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</si>
  <si>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</si>
  <si>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</si>
  <si>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</si>
  <si>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</si>
  <si>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</si>
  <si>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</si>
  <si>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</si>
  <si>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</si>
  <si>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</si>
  <si>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</si>
  <si>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</si>
  <si>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</si>
  <si>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</si>
  <si>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</si>
  <si>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</si>
  <si>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</si>
  <si>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</si>
  <si>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</si>
  <si>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</si>
  <si>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</si>
  <si>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</si>
  <si>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</si>
  <si>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</si>
  <si>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</si>
  <si>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</si>
  <si>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</si>
  <si>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</si>
  <si>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</si>
  <si>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</si>
  <si>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</si>
  <si>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</si>
  <si>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</si>
  <si>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</si>
  <si>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</si>
  <si>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</si>
  <si>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</si>
  <si>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</si>
  <si>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</si>
  <si>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</si>
  <si>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</si>
  <si>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</si>
  <si>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</si>
  <si>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</si>
  <si>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</si>
  <si>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</si>
  <si>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</si>
  <si>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</si>
  <si>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</si>
  <si>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</si>
  <si>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</si>
  <si>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</si>
  <si>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</si>
  <si>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</si>
  <si>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</si>
  <si>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</si>
  <si>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</si>
  <si>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</si>
  <si>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</si>
  <si>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</si>
  <si>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</si>
  <si>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</si>
  <si>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</si>
  <si>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</si>
  <si>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</si>
  <si>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</si>
  <si>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</si>
  <si>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</si>
  <si>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</si>
  <si>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</si>
  <si>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</si>
  <si>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</si>
  <si>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</si>
  <si>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</si>
  <si>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</si>
  <si>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</si>
  <si>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</si>
  <si>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</si>
  <si>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</si>
  <si>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</si>
  <si>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</si>
  <si>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</si>
  <si>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</si>
  <si>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</si>
  <si>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</si>
  <si>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</si>
  <si>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</si>
  <si>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</si>
  <si>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</si>
  <si>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</si>
  <si>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</si>
  <si>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</si>
  <si>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</si>
  <si>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</si>
  <si>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</si>
  <si>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</si>
  <si>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</si>
  <si>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</si>
  <si>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</si>
  <si>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</si>
  <si>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</si>
  <si>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</si>
  <si>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</si>
  <si>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</si>
  <si>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</si>
  <si>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</si>
  <si>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</si>
  <si>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</si>
  <si>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</si>
  <si>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</si>
  <si>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</si>
  <si>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</si>
  <si>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</si>
  <si>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</si>
  <si>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</si>
  <si>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</si>
  <si>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</si>
  <si>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</si>
  <si>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</si>
  <si>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</si>
  <si>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</si>
  <si>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</si>
  <si>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</si>
  <si>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</si>
  <si>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</si>
  <si>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</si>
  <si>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</si>
  <si>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</si>
  <si>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</si>
  <si>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</si>
  <si>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</si>
  <si>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</si>
  <si>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</si>
  <si>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</si>
  <si>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</si>
  <si>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</si>
  <si>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</si>
  <si>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</si>
  <si>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</si>
  <si>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</si>
  <si>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</si>
  <si>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</si>
  <si>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</si>
  <si>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</si>
  <si>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</si>
  <si>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</si>
  <si>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</si>
  <si>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</si>
  <si>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</si>
  <si>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</si>
  <si>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</si>
  <si>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</si>
  <si>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</si>
  <si>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</si>
  <si>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</si>
  <si>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</si>
  <si>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</si>
  <si>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</si>
  <si>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</si>
  <si>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</si>
  <si>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</si>
  <si>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</si>
  <si>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</si>
  <si>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</si>
  <si>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</si>
  <si>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</si>
  <si>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</si>
  <si>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</si>
  <si>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</si>
  <si>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</si>
  <si>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</si>
  <si>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</si>
  <si>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</si>
  <si>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</si>
  <si>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</si>
  <si>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</si>
  <si>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</si>
  <si>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</si>
  <si>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</si>
  <si>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</si>
  <si>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</si>
  <si>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</si>
  <si>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</si>
  <si>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</si>
  <si>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</si>
  <si>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</si>
  <si>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</si>
  <si>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</si>
  <si>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</si>
  <si>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</si>
  <si>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</si>
  <si>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</si>
  <si>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</si>
  <si>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</si>
  <si>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</si>
  <si>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</si>
  <si>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</si>
  <si>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</si>
  <si>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</si>
  <si>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</si>
  <si>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</si>
  <si>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</si>
  <si>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</si>
  <si>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</si>
  <si>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</si>
  <si>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</si>
  <si>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</si>
  <si>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</si>
  <si>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</si>
  <si>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</si>
  <si>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</si>
  <si>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</si>
  <si>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</si>
  <si>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</si>
  <si>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</si>
  <si>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</si>
  <si>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</si>
  <si>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</si>
  <si>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</si>
  <si>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</si>
  <si>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</si>
  <si>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</si>
  <si>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</si>
  <si>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</si>
  <si>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</si>
  <si>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</si>
  <si>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</si>
  <si>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</si>
  <si>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</si>
  <si>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</si>
  <si>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</si>
  <si>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</si>
  <si>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</si>
  <si>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</si>
  <si>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</si>
  <si>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</si>
  <si>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</si>
  <si>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</si>
  <si>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</si>
  <si>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</si>
  <si>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</si>
  <si>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</si>
  <si>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</si>
  <si>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</si>
  <si>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</si>
  <si>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</si>
  <si>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</si>
  <si>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</si>
  <si>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</si>
  <si>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</si>
  <si>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</si>
  <si>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</si>
  <si>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</si>
  <si>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</si>
  <si>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</si>
  <si>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</si>
  <si>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</si>
  <si>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</si>
  <si>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</si>
  <si>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</si>
  <si>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</si>
  <si>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</si>
  <si>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</si>
  <si>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</si>
  <si>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</si>
  <si>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</si>
  <si>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</si>
  <si>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</si>
  <si>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</si>
  <si>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</si>
  <si>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</si>
  <si>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</si>
  <si>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</si>
  <si>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</si>
  <si>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</si>
  <si>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</si>
  <si>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</si>
  <si>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</si>
  <si>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</si>
  <si>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</si>
  <si>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</si>
  <si>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</si>
  <si>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</si>
  <si>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</si>
  <si>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</si>
  <si>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</si>
  <si>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</si>
  <si>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</si>
  <si>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</si>
  <si>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</si>
  <si>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</si>
  <si>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</si>
  <si>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</si>
  <si>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</si>
  <si>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</si>
  <si>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</si>
  <si>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</si>
  <si>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</si>
  <si>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</si>
  <si>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</si>
  <si>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</si>
  <si>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</si>
  <si>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</si>
  <si>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</si>
  <si>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</si>
  <si>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</si>
  <si>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</si>
  <si>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</si>
  <si>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</si>
  <si>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</si>
  <si>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</si>
  <si>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</si>
  <si>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</si>
  <si>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</si>
  <si>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</si>
  <si>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</si>
  <si>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</si>
  <si>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</si>
  <si>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</si>
  <si>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</si>
  <si>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</si>
  <si>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</si>
  <si>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</si>
  <si>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</si>
  <si>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</si>
  <si>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</si>
  <si>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</si>
  <si>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</si>
  <si>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</si>
  <si>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</si>
  <si>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</si>
  <si>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</si>
  <si>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</si>
  <si>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</si>
  <si>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</si>
  <si>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</si>
  <si>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</si>
  <si>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</si>
  <si>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</si>
  <si>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</si>
  <si>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</si>
  <si>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</si>
  <si>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</si>
  <si>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</si>
  <si>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</si>
  <si>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</si>
  <si>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</si>
  <si>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</si>
  <si>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</si>
  <si>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</si>
  <si>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</si>
  <si>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</si>
  <si>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</si>
  <si>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</si>
  <si>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</si>
  <si>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</si>
  <si>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</si>
  <si>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</si>
  <si>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</si>
  <si>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</si>
  <si>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</si>
  <si>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</si>
  <si>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</si>
  <si>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</si>
  <si>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</si>
  <si>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</si>
  <si>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</si>
  <si>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</si>
  <si>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</si>
  <si>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</si>
  <si>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</si>
  <si>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</si>
  <si>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</si>
  <si>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</si>
  <si>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</si>
  <si>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</si>
  <si>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</si>
  <si>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</si>
  <si>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</si>
  <si>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</si>
  <si>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</si>
  <si>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</si>
  <si>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</si>
  <si>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</si>
  <si>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</si>
  <si>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</si>
  <si>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</si>
  <si>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</si>
  <si>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</si>
  <si>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</si>
  <si>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</si>
  <si>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</si>
  <si>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</si>
  <si>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</si>
  <si>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</si>
  <si>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</si>
  <si>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</si>
  <si>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</si>
  <si>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</si>
  <si>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</si>
  <si>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</si>
  <si>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</si>
  <si>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</si>
  <si>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</si>
  <si>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</si>
  <si>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</si>
  <si>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</si>
  <si>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</si>
  <si>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</si>
  <si>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</si>
  <si>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</si>
  <si>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</si>
  <si>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</si>
  <si>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</si>
  <si>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</si>
  <si>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</si>
  <si>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</si>
  <si>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</si>
  <si>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</si>
  <si>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</si>
  <si>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</si>
  <si>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</si>
  <si>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</si>
  <si>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</si>
  <si>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</si>
  <si>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</si>
  <si>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</si>
  <si>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</si>
  <si>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</si>
  <si>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</si>
  <si>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</si>
  <si>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</si>
  <si>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</si>
  <si>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</si>
  <si>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</si>
  <si>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</si>
  <si>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</si>
  <si>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</si>
  <si>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</si>
  <si>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</si>
  <si>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</si>
  <si>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</si>
  <si>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</si>
  <si>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</si>
  <si>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</si>
  <si>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</si>
  <si>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</si>
  <si>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</si>
  <si>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</si>
  <si>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</si>
  <si>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</si>
  <si>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</si>
  <si>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</si>
  <si>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</si>
  <si>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</si>
  <si>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</si>
  <si>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</si>
  <si>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</si>
  <si>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</si>
  <si>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</si>
  <si>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</si>
  <si>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</si>
  <si>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</si>
  <si>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</si>
  <si>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</si>
  <si>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</si>
  <si>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</si>
  <si>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</si>
  <si>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</si>
  <si>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</si>
  <si>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</si>
  <si>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</si>
  <si>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</si>
  <si>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</si>
  <si>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</si>
  <si>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</si>
  <si>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</si>
  <si>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</si>
  <si>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</si>
  <si>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</si>
  <si>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</si>
  <si>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</si>
  <si>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</si>
  <si>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</si>
  <si>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</si>
  <si>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</si>
  <si>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</si>
  <si>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</si>
  <si>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</si>
  <si>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</si>
  <si>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</si>
  <si>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</si>
  <si>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</si>
  <si>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</si>
  <si>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</si>
  <si>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</si>
  <si>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</si>
  <si>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</si>
  <si>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</si>
  <si>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</si>
  <si>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</si>
  <si>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</si>
  <si>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</si>
  <si>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</si>
  <si>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</si>
  <si>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</si>
  <si>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</si>
  <si>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</si>
  <si>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</si>
  <si>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</si>
  <si>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</si>
  <si>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</si>
  <si>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</si>
  <si>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</si>
  <si>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</si>
  <si>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</si>
  <si>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</si>
  <si>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</si>
  <si>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</si>
  <si>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</si>
  <si>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</si>
  <si>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</si>
  <si>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</si>
  <si>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</si>
  <si>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</si>
  <si>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</si>
  <si>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</si>
  <si>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</si>
  <si>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</si>
  <si>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</si>
  <si>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</si>
  <si>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</si>
  <si>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</si>
  <si>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</si>
  <si>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</si>
  <si>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</si>
  <si>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</si>
  <si>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</si>
  <si>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</si>
  <si>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</si>
  <si>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</si>
  <si>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</si>
  <si>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</si>
  <si>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</si>
  <si>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</si>
  <si>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</si>
  <si>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</si>
  <si>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</si>
  <si>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</si>
  <si>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</si>
  <si>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</si>
  <si>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</si>
  <si>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</si>
  <si>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</si>
  <si>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</si>
  <si>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</si>
  <si>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</si>
  <si>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</si>
  <si>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</si>
  <si>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</si>
  <si>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</si>
  <si>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</si>
  <si>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</si>
  <si>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</si>
  <si>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</si>
  <si>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</si>
  <si>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</si>
  <si>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</si>
  <si>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</si>
  <si>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</si>
  <si>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</si>
  <si>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</si>
  <si>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</si>
  <si>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</si>
  <si>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</si>
  <si>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</si>
  <si>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</si>
  <si>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</si>
  <si>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</si>
  <si>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</si>
  <si>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</si>
  <si>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</si>
  <si>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</si>
  <si>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</si>
  <si>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</si>
  <si>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</si>
  <si>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</si>
  <si>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</si>
  <si>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</si>
  <si>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</si>
  <si>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</si>
  <si>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</si>
  <si>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</si>
  <si>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</si>
  <si>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</si>
  <si>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</si>
  <si>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</si>
  <si>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</si>
  <si>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</si>
  <si>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</si>
  <si>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</si>
  <si>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</si>
  <si>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</si>
  <si>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</si>
  <si>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</si>
  <si>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</si>
  <si>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</si>
  <si>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</si>
  <si>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</si>
  <si>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</si>
  <si>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</si>
  <si>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</si>
  <si>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</si>
  <si>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</si>
  <si>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</si>
  <si>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</si>
  <si>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</si>
  <si>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</si>
  <si>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</si>
  <si>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</si>
  <si>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</si>
  <si>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</si>
  <si>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</si>
  <si>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</si>
  <si>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</si>
  <si>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</si>
  <si>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</si>
  <si>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</si>
  <si>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</si>
  <si>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</si>
  <si>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</si>
  <si>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</si>
  <si>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</si>
  <si>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</si>
  <si>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</si>
  <si>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</si>
  <si>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</si>
  <si>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</si>
  <si>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</si>
  <si>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</si>
  <si>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</si>
  <si>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</si>
  <si>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</si>
  <si>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</si>
  <si>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</si>
  <si>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</si>
  <si>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</si>
  <si>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</si>
  <si>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</si>
  <si>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</si>
  <si>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</si>
  <si>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</si>
  <si>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</si>
  <si>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</si>
  <si>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</si>
  <si>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</si>
  <si>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</si>
  <si>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</si>
  <si>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</si>
  <si>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</si>
  <si>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</si>
  <si>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</si>
  <si>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</si>
  <si>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</si>
  <si>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</si>
  <si>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</si>
  <si>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</si>
  <si>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</si>
  <si>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</si>
  <si>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</si>
  <si>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</si>
  <si>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</si>
  <si>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</si>
  <si>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</si>
  <si>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</si>
  <si>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</si>
  <si>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</si>
  <si>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</si>
  <si>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</si>
  <si>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</si>
  <si>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</si>
  <si>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</si>
  <si>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</si>
  <si>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</si>
  <si>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</si>
  <si>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</si>
  <si>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</si>
  <si>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</si>
  <si>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</si>
  <si>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</si>
  <si>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</si>
  <si>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</si>
  <si>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</si>
  <si>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</si>
  <si>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</si>
  <si>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</si>
  <si>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</si>
  <si>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</si>
  <si>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</si>
  <si>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</si>
  <si>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</si>
  <si>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</si>
  <si>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</si>
  <si>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</si>
  <si>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</si>
  <si>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</si>
  <si>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</si>
  <si>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</si>
  <si>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</si>
  <si>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</si>
  <si>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</si>
  <si>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</si>
  <si>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</si>
  <si>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</si>
  <si>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</si>
  <si>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</si>
  <si>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</si>
  <si>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</si>
  <si>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</si>
  <si>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</si>
  <si>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</si>
  <si>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</si>
  <si>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</si>
  <si>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</si>
  <si>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</si>
  <si>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</si>
  <si>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</si>
  <si>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</si>
  <si>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</si>
  <si>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</si>
  <si>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</si>
  <si>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</si>
  <si>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</si>
  <si>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</si>
  <si>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</si>
  <si>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</si>
  <si>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</si>
  <si>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</si>
  <si>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</si>
  <si>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</si>
  <si>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</si>
  <si>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</si>
  <si>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</si>
  <si>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</si>
  <si>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</si>
  <si>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</si>
  <si>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</si>
  <si>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</si>
  <si>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</si>
  <si>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</si>
  <si>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</si>
  <si>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</si>
  <si>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</si>
  <si>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</si>
  <si>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</si>
  <si>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</si>
  <si>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</si>
  <si>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</si>
  <si>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</si>
  <si>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</si>
  <si>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</si>
  <si>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</si>
  <si>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</si>
  <si>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</si>
  <si>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</si>
  <si>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</si>
  <si>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</si>
  <si>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</si>
  <si>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</si>
  <si>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</si>
  <si>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</si>
  <si>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</si>
  <si>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</si>
  <si>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</si>
  <si>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</si>
  <si>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</si>
  <si>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</si>
  <si>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</si>
  <si>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</si>
  <si>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</si>
  <si>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</si>
  <si>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</si>
  <si>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</si>
  <si>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</si>
  <si>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</si>
  <si>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</si>
  <si>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</si>
  <si>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</si>
  <si>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</si>
  <si>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</si>
  <si>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</si>
  <si>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</si>
  <si>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</si>
  <si>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</si>
  <si>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</si>
  <si>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</si>
  <si>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</si>
  <si>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</si>
  <si>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</si>
  <si>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</si>
  <si>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</si>
  <si>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</si>
  <si>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</si>
  <si>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</si>
  <si>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</si>
  <si>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</si>
  <si>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</si>
  <si>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</si>
  <si>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</si>
  <si>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</si>
  <si>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</si>
  <si>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</si>
  <si>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</si>
  <si>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</si>
  <si>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</si>
  <si>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</si>
  <si>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</si>
  <si>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</si>
  <si>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</si>
  <si>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</si>
  <si>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</si>
  <si>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</si>
  <si>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</si>
  <si>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</si>
  <si>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</si>
  <si>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</si>
  <si>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</si>
  <si>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</si>
  <si>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</si>
  <si>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</si>
  <si>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</si>
  <si>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</si>
  <si>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</si>
  <si>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</si>
  <si>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</si>
  <si>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</si>
  <si>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</si>
  <si>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</si>
  <si>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</si>
  <si>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</si>
  <si>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</si>
  <si>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</si>
  <si>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</si>
  <si>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</si>
  <si>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</si>
  <si>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</si>
  <si>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</si>
  <si>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</si>
  <si>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</si>
  <si>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</si>
  <si>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</si>
  <si>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</si>
  <si>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</si>
  <si>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</si>
  <si>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</si>
  <si>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</si>
  <si>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</si>
  <si>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</si>
  <si>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</si>
  <si>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</si>
  <si>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</si>
  <si>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</si>
  <si>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</si>
  <si>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</si>
  <si>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</si>
  <si>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</si>
  <si>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</si>
  <si>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</si>
  <si>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</si>
  <si>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</si>
  <si>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</si>
  <si>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</si>
  <si>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</si>
  <si>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</si>
  <si>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</si>
  <si>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</si>
  <si>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</si>
  <si>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</si>
  <si>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</si>
  <si>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</si>
  <si>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</si>
  <si>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</si>
  <si>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</si>
  <si>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</si>
  <si>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</si>
  <si>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</si>
  <si>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</si>
  <si>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</si>
  <si>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</si>
  <si>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</si>
  <si>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</si>
  <si>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</si>
  <si>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</si>
  <si>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</si>
  <si>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</si>
  <si>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</si>
  <si>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</si>
  <si>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</si>
  <si>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</si>
  <si>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</si>
  <si>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</si>
  <si>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</si>
  <si>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</si>
  <si>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</si>
  <si>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</si>
  <si>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</si>
  <si>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</si>
  <si>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</si>
  <si>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</si>
  <si>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</si>
  <si>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</si>
  <si>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</si>
  <si>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</si>
  <si>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</si>
  <si>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</si>
  <si>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</si>
  <si>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</si>
  <si>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</si>
  <si>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</si>
  <si>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</si>
  <si>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</si>
  <si>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</si>
  <si>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</si>
  <si>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</si>
  <si>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</si>
  <si>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</si>
  <si>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</si>
  <si>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</si>
  <si>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</si>
  <si>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</si>
  <si>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</si>
  <si>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</si>
  <si>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</si>
  <si>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</si>
  <si>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</si>
  <si>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</si>
  <si>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</si>
  <si>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</si>
  <si>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</si>
  <si>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</si>
  <si>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</si>
  <si>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</si>
  <si>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</si>
  <si>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</si>
  <si>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</si>
  <si>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</si>
  <si>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</si>
  <si>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</si>
  <si>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</si>
  <si>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</si>
  <si>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</si>
  <si>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</si>
  <si>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</si>
  <si>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</si>
  <si>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</si>
  <si>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</si>
  <si>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</si>
  <si>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</si>
  <si>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</si>
  <si>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</si>
  <si>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</si>
  <si>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</si>
  <si>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</si>
  <si>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</si>
  <si>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</si>
  <si>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</si>
  <si>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</si>
  <si>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</si>
  <si>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</si>
  <si>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</si>
  <si>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</si>
  <si>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</si>
  <si>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</si>
  <si>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</si>
  <si>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</si>
  <si>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</si>
  <si>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</si>
  <si>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</si>
  <si>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</si>
  <si>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</si>
  <si>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</si>
  <si>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</si>
  <si>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</si>
  <si>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</si>
  <si>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</si>
  <si>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</si>
  <si>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</si>
  <si>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</si>
  <si>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</si>
  <si>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</si>
  <si>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</si>
  <si>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</si>
  <si>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</si>
  <si>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</si>
  <si>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</si>
  <si>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</si>
  <si>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</si>
  <si>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</si>
  <si>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</si>
  <si>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</si>
  <si>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</si>
  <si>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</si>
  <si>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</si>
  <si>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</si>
  <si>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</si>
  <si>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</si>
  <si>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</si>
  <si>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</si>
  <si>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</si>
  <si>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</si>
  <si>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</si>
  <si>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</si>
  <si>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</si>
  <si>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</si>
  <si>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</si>
  <si>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</si>
  <si>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</si>
  <si>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</si>
  <si>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</si>
  <si>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</si>
  <si>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</si>
  <si>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</si>
  <si>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</si>
  <si>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</si>
  <si>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</si>
  <si>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</si>
  <si>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</si>
  <si>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</si>
  <si>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</si>
  <si>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</si>
  <si>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</si>
  <si>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</si>
  <si>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</si>
  <si>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</si>
  <si>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</si>
  <si>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</si>
  <si>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</si>
  <si>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</si>
  <si>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</si>
  <si>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</si>
  <si>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</si>
  <si>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</si>
  <si>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</si>
  <si>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</si>
  <si>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</si>
  <si>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</si>
  <si>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</si>
  <si>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</si>
  <si>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</si>
  <si>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</si>
  <si>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</si>
  <si>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</si>
  <si>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</si>
  <si>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</si>
  <si>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</si>
  <si>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</si>
  <si>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</si>
  <si>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</si>
  <si>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</si>
  <si>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</si>
  <si>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</si>
  <si>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</si>
  <si>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</si>
  <si>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</si>
  <si>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</si>
  <si>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</si>
  <si>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</si>
  <si>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</si>
  <si>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</si>
  <si>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</si>
  <si>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</si>
  <si>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</si>
  <si>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</si>
  <si>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</si>
  <si>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</si>
  <si>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</si>
  <si>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</si>
  <si>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</si>
  <si>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</si>
  <si>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</si>
  <si>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</si>
  <si>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</si>
  <si>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</si>
  <si>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</si>
  <si>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</si>
  <si>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</si>
  <si>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</si>
  <si>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</si>
  <si>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</si>
  <si>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</si>
  <si>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</si>
  <si>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</si>
  <si>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</si>
  <si>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</si>
  <si>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</si>
  <si>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</si>
  <si>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</si>
  <si>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</si>
  <si>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</si>
  <si>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</si>
  <si>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</si>
  <si>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</si>
  <si>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</si>
  <si>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</si>
  <si>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</si>
  <si>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</si>
  <si>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</si>
  <si>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</si>
  <si>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</si>
  <si>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</si>
  <si>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</si>
  <si>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</si>
  <si>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</si>
  <si>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</si>
  <si>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</si>
  <si>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</si>
  <si>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</si>
  <si>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</si>
  <si>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</si>
  <si>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</si>
  <si>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</si>
  <si>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</si>
  <si>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</si>
  <si>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</si>
  <si>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</si>
  <si>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</si>
  <si>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</si>
  <si>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</si>
  <si>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</si>
  <si>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</si>
  <si>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</si>
  <si>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</si>
  <si>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</si>
  <si>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</si>
  <si>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</si>
  <si>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</si>
  <si>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</si>
  <si>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</si>
  <si>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</si>
  <si>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</si>
  <si>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</si>
  <si>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</si>
  <si>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</si>
  <si>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</si>
  <si>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</si>
  <si>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</si>
  <si>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</si>
  <si>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</si>
  <si>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</si>
  <si>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</si>
  <si>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</si>
  <si>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</si>
  <si>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</si>
  <si>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</si>
  <si>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</si>
  <si>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</si>
  <si>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</si>
  <si>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</si>
  <si>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</si>
  <si>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</si>
  <si>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</si>
  <si>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</si>
  <si>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</si>
  <si>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</si>
  <si>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</si>
  <si>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</si>
  <si>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</si>
  <si>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</si>
  <si>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</si>
  <si>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</si>
  <si>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</si>
  <si>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</si>
  <si>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</si>
  <si>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</si>
  <si>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</si>
  <si>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</si>
  <si>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</si>
  <si>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</si>
  <si>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</si>
  <si>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</si>
  <si>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</si>
  <si>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</si>
  <si>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</si>
  <si>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</si>
  <si>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</si>
  <si>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</si>
  <si>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</si>
  <si>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</si>
  <si>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</si>
  <si>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</si>
  <si>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</si>
  <si>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</si>
  <si>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</si>
  <si>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</si>
  <si>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</si>
  <si>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</si>
  <si>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</si>
  <si>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</si>
  <si>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</si>
  <si>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</si>
  <si>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</si>
  <si>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</si>
  <si>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</si>
  <si>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</si>
  <si>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</si>
  <si>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</si>
  <si>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</si>
  <si>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</si>
  <si>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</si>
  <si>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</si>
  <si>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</si>
  <si>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</si>
  <si>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</si>
  <si>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</si>
  <si>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</si>
  <si>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</si>
  <si>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</si>
  <si>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</si>
  <si>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</si>
  <si>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</si>
  <si>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</si>
  <si>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</si>
  <si>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</si>
  <si>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</si>
  <si>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</si>
  <si>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</si>
  <si>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</si>
  <si>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</si>
  <si>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</si>
  <si>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</si>
  <si>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</si>
  <si>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</si>
  <si>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</si>
  <si>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</si>
  <si>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</si>
  <si>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</si>
  <si>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</si>
  <si>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</si>
  <si>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</si>
  <si>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</si>
  <si>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</si>
  <si>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</si>
  <si>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</si>
  <si>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</si>
  <si>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</si>
  <si>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</si>
  <si>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</si>
  <si>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</si>
  <si>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</si>
  <si>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</si>
  <si>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</si>
  <si>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</si>
  <si>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</si>
  <si>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</si>
  <si>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</si>
  <si>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</si>
  <si>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</si>
  <si>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</si>
  <si>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</si>
  <si>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</si>
  <si>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</si>
  <si>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</si>
  <si>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</si>
  <si>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</si>
  <si>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</si>
  <si>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</si>
  <si>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</si>
  <si>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</si>
  <si>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</si>
  <si>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</si>
  <si>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</si>
  <si>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</si>
  <si>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</si>
  <si>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</si>
  <si>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</si>
  <si>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</si>
  <si>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</si>
  <si>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</si>
  <si>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</si>
  <si>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</si>
  <si>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</si>
  <si>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</si>
  <si>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</si>
  <si>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</si>
  <si>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</si>
  <si>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</si>
  <si>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</si>
  <si>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</si>
  <si>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</si>
  <si>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</si>
  <si>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</si>
  <si>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</si>
  <si>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</si>
  <si>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</si>
  <si>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</si>
  <si>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</si>
  <si>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</si>
  <si>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</si>
  <si>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</si>
  <si>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</si>
  <si>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</si>
  <si>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</si>
  <si>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</si>
  <si>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</si>
  <si>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</si>
  <si>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</si>
  <si>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</si>
  <si>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</si>
  <si>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</si>
  <si>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</si>
  <si>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</si>
  <si>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</si>
  <si>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</si>
  <si>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</si>
  <si>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</si>
  <si>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</si>
  <si>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</si>
  <si>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</si>
  <si>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</si>
  <si>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</si>
  <si>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</si>
  <si>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</si>
  <si>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</si>
  <si>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</si>
  <si>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</si>
  <si>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</si>
  <si>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</si>
  <si>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</si>
  <si>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</si>
  <si>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</si>
  <si>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</si>
  <si>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</si>
  <si>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</si>
  <si>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</si>
  <si>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</si>
  <si>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</si>
  <si>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</si>
  <si>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</si>
  <si>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</si>
  <si>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</si>
  <si>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</si>
  <si>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</si>
  <si>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</si>
  <si>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</si>
  <si>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</si>
  <si>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</si>
  <si>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</si>
  <si>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</si>
  <si>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</si>
  <si>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</si>
  <si>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</si>
  <si>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</si>
  <si>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</si>
  <si>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</si>
  <si>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</si>
  <si>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</si>
  <si>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</si>
  <si>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</si>
  <si>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</si>
  <si>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</si>
  <si>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</si>
  <si>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</si>
  <si>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</si>
  <si>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</si>
  <si>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</si>
  <si>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</si>
  <si>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</si>
  <si>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</si>
  <si>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</si>
  <si>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</si>
  <si>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</si>
  <si>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</si>
  <si>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</si>
  <si>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</si>
  <si>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</si>
  <si>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</si>
  <si>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</si>
  <si>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</si>
  <si>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</si>
  <si>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</si>
  <si>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</si>
  <si>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</si>
  <si>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</si>
  <si>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</si>
  <si>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</si>
  <si>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</si>
  <si>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</si>
  <si>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</si>
  <si>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</si>
  <si>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</si>
  <si>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</si>
  <si>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</si>
  <si>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</si>
  <si>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</si>
  <si>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</si>
  <si>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</si>
  <si>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</si>
  <si>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</si>
  <si>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</si>
  <si>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</si>
  <si>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</si>
  <si>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</si>
  <si>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</si>
  <si>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</si>
  <si>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</si>
  <si>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</si>
  <si>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</si>
  <si>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</si>
  <si>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</si>
  <si>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</si>
  <si>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</si>
  <si>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</si>
  <si>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</si>
  <si>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</si>
  <si>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</si>
  <si>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</si>
  <si>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</si>
  <si>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</si>
  <si>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</si>
  <si>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</si>
  <si>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</si>
  <si>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</si>
  <si>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</si>
  <si>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</si>
  <si>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</si>
  <si>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</si>
  <si>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</si>
  <si>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</si>
  <si>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</si>
  <si>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</si>
  <si>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</si>
  <si>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</si>
  <si>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</si>
  <si>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</si>
  <si>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</si>
  <si>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</si>
  <si>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</si>
  <si>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</si>
  <si>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</si>
  <si>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</si>
  <si>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</si>
  <si>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</si>
  <si>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</si>
  <si>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</si>
  <si>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</si>
  <si>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</si>
  <si>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</si>
  <si>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</si>
  <si>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</si>
  <si>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</si>
  <si>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</si>
  <si>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</si>
  <si>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</si>
  <si>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</si>
  <si>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</si>
  <si>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</si>
  <si>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</si>
  <si>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</si>
  <si>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</si>
  <si>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</si>
  <si>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</si>
  <si>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</si>
  <si>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</si>
  <si>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</si>
  <si>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</si>
  <si>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</si>
  <si>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</si>
  <si>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</si>
  <si>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</si>
  <si>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</si>
  <si>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</si>
  <si>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</si>
  <si>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</si>
  <si>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</si>
  <si>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</si>
  <si>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</si>
  <si>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</si>
  <si>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</si>
  <si>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</si>
  <si>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</si>
  <si>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</si>
  <si>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</si>
  <si>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</si>
  <si>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</si>
  <si>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</si>
  <si>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</si>
  <si>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</si>
  <si>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</si>
  <si>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</si>
  <si>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</si>
  <si>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</si>
  <si>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</si>
  <si>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</si>
  <si>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</si>
  <si>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</si>
  <si>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</si>
  <si>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</si>
  <si>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</si>
  <si>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</si>
  <si>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</si>
  <si>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</si>
  <si>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</si>
  <si>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</si>
  <si>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</si>
  <si>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</si>
  <si>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</si>
  <si>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</si>
  <si>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</si>
  <si>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</si>
  <si>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</si>
  <si>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</si>
  <si>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</si>
  <si>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</si>
  <si>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</si>
  <si>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</si>
  <si>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</si>
  <si>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</si>
  <si>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</si>
  <si>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</si>
  <si>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</si>
  <si>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</si>
  <si>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</si>
  <si>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</si>
  <si>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</si>
  <si>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</si>
  <si>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</si>
  <si>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</si>
  <si>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</si>
  <si>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</si>
  <si>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</si>
  <si>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</si>
  <si>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</si>
  <si>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</si>
  <si>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</si>
  <si>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</si>
  <si>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</si>
  <si>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</si>
  <si>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</si>
  <si>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</si>
  <si>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</si>
  <si>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</si>
  <si>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</si>
  <si>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</si>
  <si>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</si>
  <si>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</si>
  <si>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</si>
  <si>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</si>
  <si>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</si>
  <si>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</si>
  <si>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</si>
  <si>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</si>
  <si>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</si>
  <si>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</si>
  <si>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</si>
  <si>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</si>
  <si>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</si>
  <si>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</si>
  <si>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</si>
  <si>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</si>
  <si>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</si>
  <si>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</si>
  <si>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</si>
  <si>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</si>
  <si>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</si>
  <si>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</si>
  <si>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</si>
  <si>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</si>
  <si>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</si>
  <si>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</si>
  <si>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</si>
  <si>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</si>
  <si>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</si>
  <si>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</si>
  <si>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</si>
  <si>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</si>
  <si>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</si>
  <si>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</si>
  <si>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</si>
  <si>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</si>
  <si>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</si>
  <si>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</si>
  <si>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</si>
  <si>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</si>
  <si>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</si>
  <si>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</si>
  <si>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</si>
  <si>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</si>
  <si>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</si>
  <si>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</si>
  <si>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</si>
  <si>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</si>
  <si>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</si>
  <si>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</si>
  <si>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</si>
  <si>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</si>
  <si>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</si>
  <si>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</si>
  <si>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</si>
  <si>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</si>
  <si>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</si>
  <si>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</si>
  <si>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</si>
  <si>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</si>
  <si>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</si>
  <si>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</si>
  <si>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</si>
  <si>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</si>
  <si>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</si>
  <si>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</si>
  <si>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</si>
  <si>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</si>
  <si>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</si>
  <si>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</si>
  <si>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</si>
  <si>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</si>
  <si>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</si>
  <si>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</si>
  <si>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</si>
  <si>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</si>
  <si>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</si>
  <si>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</si>
  <si>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</si>
  <si>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</si>
  <si>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</si>
  <si>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</si>
  <si>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</si>
  <si>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</si>
  <si>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</si>
  <si>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</si>
  <si>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</si>
  <si>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</si>
  <si>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</si>
  <si>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</si>
  <si>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</si>
  <si>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</si>
  <si>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</si>
  <si>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</si>
  <si>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</si>
  <si>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</si>
  <si>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</si>
  <si>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</si>
  <si>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</si>
  <si>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</si>
  <si>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</si>
  <si>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</si>
  <si>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</si>
  <si>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</si>
  <si>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</si>
  <si>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</si>
  <si>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</si>
  <si>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</si>
  <si>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</si>
  <si>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</si>
  <si>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</si>
  <si>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</si>
  <si>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</si>
  <si>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</si>
  <si>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</si>
  <si>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</si>
  <si>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</si>
  <si>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</si>
  <si>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</si>
  <si>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</si>
  <si>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</si>
  <si>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</si>
  <si>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</si>
  <si>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</si>
  <si>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</si>
  <si>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</si>
  <si>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</si>
  <si>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</si>
  <si>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</si>
  <si>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</si>
  <si>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</si>
  <si>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</si>
  <si>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</si>
  <si>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</si>
  <si>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</si>
  <si>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</si>
  <si>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</si>
  <si>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</si>
  <si>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</si>
  <si>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</si>
  <si>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</si>
  <si>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</si>
  <si>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</si>
  <si>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</si>
  <si>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</si>
  <si>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</si>
  <si>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</si>
  <si>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</si>
  <si>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</si>
  <si>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</si>
  <si>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</si>
  <si>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</si>
  <si>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</si>
  <si>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</si>
  <si>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</si>
  <si>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</si>
  <si>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</si>
  <si>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</si>
  <si>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</si>
  <si>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</si>
  <si>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</si>
  <si>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</si>
  <si>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</si>
  <si>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</si>
  <si>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</si>
  <si>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</si>
  <si>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</si>
  <si>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</si>
  <si>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</si>
  <si>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</si>
  <si>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</si>
  <si>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</si>
  <si>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</si>
  <si>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</si>
  <si>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</si>
  <si>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</si>
  <si>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</si>
  <si>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</si>
  <si>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</si>
  <si>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</si>
  <si>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</si>
  <si>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</si>
  <si>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</si>
  <si>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</si>
  <si>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</si>
  <si>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</si>
  <si>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</si>
  <si>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</si>
  <si>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</si>
  <si>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</si>
  <si>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</si>
  <si>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</si>
  <si>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</si>
  <si>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</si>
  <si>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</si>
  <si>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</si>
  <si>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</si>
  <si>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</si>
  <si>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</si>
  <si>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</si>
  <si>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</si>
  <si>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</si>
  <si>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</si>
  <si>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</si>
  <si>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</si>
  <si>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</si>
  <si>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</si>
  <si>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</si>
  <si>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</si>
  <si>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</si>
  <si>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</si>
  <si>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</si>
  <si>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</si>
  <si>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</si>
  <si>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</si>
  <si>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</si>
  <si>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</si>
  <si>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</si>
  <si>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</si>
  <si>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</si>
  <si>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</si>
  <si>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</si>
  <si>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</si>
  <si>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</si>
  <si>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</si>
  <si>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</si>
  <si>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</si>
  <si>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</si>
  <si>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</si>
  <si>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</si>
  <si>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</si>
  <si>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</si>
  <si>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</si>
  <si>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</si>
  <si>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</si>
  <si>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</si>
  <si>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</si>
  <si>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</si>
  <si>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</si>
  <si>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</si>
  <si>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</si>
  <si>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</si>
  <si>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</si>
  <si>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</si>
  <si>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</si>
  <si>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</si>
  <si>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</si>
  <si>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</si>
  <si>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</si>
  <si>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</si>
  <si>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</si>
  <si>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</si>
  <si>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</si>
  <si>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</si>
  <si>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</si>
  <si>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</si>
  <si>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</si>
  <si>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</si>
  <si>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</si>
  <si>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</si>
  <si>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</si>
  <si>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</si>
  <si>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</si>
  <si>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</si>
  <si>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</si>
  <si>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</si>
  <si>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</si>
  <si>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</si>
  <si>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</si>
  <si>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</si>
  <si>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</si>
  <si>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</si>
  <si>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</si>
  <si>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</si>
  <si>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</si>
  <si>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</si>
  <si>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</si>
  <si>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</si>
  <si>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</si>
  <si>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</si>
  <si>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</si>
  <si>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</si>
  <si>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</si>
  <si>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</si>
  <si>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</si>
  <si>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</si>
  <si>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</si>
  <si>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</si>
  <si>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</si>
  <si>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</si>
  <si>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</si>
  <si>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</si>
  <si>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</si>
  <si>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</si>
  <si>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</si>
  <si>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</si>
  <si>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</si>
  <si>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</si>
  <si>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</si>
  <si>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</si>
  <si>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</si>
  <si>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</si>
  <si>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</si>
  <si>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</si>
  <si>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</si>
  <si>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</si>
  <si>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</si>
  <si>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</si>
  <si>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</si>
  <si>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</si>
  <si>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</si>
  <si>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</si>
  <si>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</si>
  <si>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</si>
  <si>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</si>
  <si>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</si>
  <si>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</si>
  <si>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</si>
  <si>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</si>
  <si>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</si>
  <si>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</si>
  <si>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</si>
  <si>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</si>
  <si>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</si>
  <si>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</si>
  <si>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</si>
  <si>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</si>
  <si>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</si>
  <si>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</si>
  <si>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</si>
  <si>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</si>
  <si>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</si>
  <si>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</si>
  <si>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</si>
  <si>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</si>
  <si>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</si>
  <si>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</si>
  <si>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</si>
  <si>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</si>
  <si>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</si>
  <si>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</si>
  <si>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</si>
  <si>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</si>
  <si>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</si>
  <si>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</si>
  <si>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</si>
  <si>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</si>
  <si>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</si>
  <si>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</si>
  <si>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</si>
  <si>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</si>
  <si>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</si>
  <si>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</si>
  <si>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</si>
  <si>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</si>
  <si>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</si>
  <si>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</si>
  <si>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</si>
  <si>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</si>
  <si>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</si>
  <si>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</si>
  <si>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</si>
  <si>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</si>
  <si>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</si>
  <si>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</si>
  <si>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</si>
  <si>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</si>
  <si>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</si>
  <si>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</si>
  <si>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</si>
  <si>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</si>
  <si>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</si>
  <si>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</si>
  <si>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</si>
  <si>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</si>
  <si>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</si>
  <si>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</si>
  <si>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</si>
  <si>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</si>
  <si>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</si>
  <si>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</si>
  <si>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</si>
  <si>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</si>
  <si>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</si>
  <si>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</si>
  <si>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</si>
  <si>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</si>
  <si>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</si>
  <si>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</si>
  <si>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</si>
  <si>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</si>
  <si>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</si>
  <si>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</si>
  <si>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</si>
  <si>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</si>
  <si>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</si>
  <si>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</si>
  <si>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</si>
  <si>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</si>
  <si>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</si>
  <si>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</si>
  <si>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</si>
  <si>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</si>
  <si>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</si>
  <si>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</si>
  <si>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</si>
  <si>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</si>
  <si>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</si>
  <si>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</si>
  <si>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</si>
  <si>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</si>
  <si>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</si>
  <si>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</si>
  <si>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</si>
  <si>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</si>
  <si>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</si>
  <si>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</si>
  <si>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</si>
  <si>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</si>
  <si>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</si>
  <si>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</si>
  <si>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</si>
  <si>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</si>
  <si>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</si>
  <si>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</si>
  <si>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</si>
  <si>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</si>
  <si>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</si>
  <si>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</si>
  <si>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</si>
  <si>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</si>
  <si>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</si>
  <si>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</si>
  <si>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</si>
  <si>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</si>
  <si>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</si>
  <si>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</si>
  <si>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</si>
  <si>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</si>
  <si>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</si>
  <si>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</si>
  <si>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</si>
  <si>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</si>
  <si>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</si>
  <si>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</si>
  <si>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</si>
  <si>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</si>
  <si>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</si>
  <si>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</si>
  <si>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</si>
  <si>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</si>
  <si>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</si>
  <si>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</si>
  <si>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</si>
  <si>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</si>
  <si>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</si>
  <si>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</si>
  <si>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</si>
  <si>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</si>
  <si>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</si>
  <si>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</si>
  <si>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</si>
  <si>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</si>
  <si>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</si>
  <si>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</si>
  <si>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</si>
  <si>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</si>
  <si>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</si>
  <si>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</si>
  <si>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</si>
  <si>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</si>
  <si>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</si>
  <si>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</si>
  <si>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</si>
  <si>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</si>
  <si>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</si>
  <si>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</si>
  <si>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</si>
  <si>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</si>
  <si>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</si>
  <si>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</si>
  <si>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</si>
  <si>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</si>
  <si>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</si>
  <si>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</si>
  <si>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</si>
  <si>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</si>
  <si>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</si>
  <si>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</si>
  <si>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</si>
  <si>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</si>
  <si>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</si>
  <si>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</si>
  <si>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</si>
  <si>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</si>
  <si>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</si>
  <si>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</si>
  <si>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</si>
  <si>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</si>
  <si>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</si>
  <si>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</si>
  <si>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</si>
  <si>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</si>
  <si>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</si>
  <si>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</si>
  <si>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</si>
  <si>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</si>
  <si>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</si>
  <si>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</si>
  <si>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</si>
  <si>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</si>
  <si>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</si>
  <si>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</si>
  <si>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</si>
  <si>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</si>
  <si>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</si>
  <si>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</si>
  <si>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</si>
  <si>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</si>
  <si>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</si>
  <si>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</si>
  <si>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</si>
  <si>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</si>
  <si>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</si>
  <si>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</si>
  <si>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</si>
  <si>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</si>
  <si>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</si>
  <si>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</si>
  <si>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</si>
  <si>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</si>
  <si>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</si>
  <si>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</si>
  <si>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</si>
  <si>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</si>
  <si>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</si>
  <si>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</si>
  <si>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</si>
  <si>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</si>
  <si>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</si>
  <si>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</si>
  <si>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</si>
  <si>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</si>
  <si>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</si>
  <si>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</si>
  <si>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</si>
  <si>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</si>
  <si>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</si>
  <si>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</si>
  <si>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</si>
  <si>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</si>
  <si>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</si>
  <si>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</si>
  <si>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</si>
  <si>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</si>
  <si>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</si>
  <si>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</si>
  <si>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</si>
  <si>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</si>
  <si>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</si>
  <si>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</si>
  <si>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</si>
  <si>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</si>
  <si>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</si>
  <si>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</si>
  <si>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</si>
  <si>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</si>
  <si>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</si>
  <si>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</si>
  <si>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</si>
  <si>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</si>
  <si>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</si>
  <si>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</si>
  <si>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</si>
  <si>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</si>
  <si>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</si>
  <si>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</si>
  <si>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</si>
  <si>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</si>
  <si>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</si>
  <si>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</si>
  <si>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</si>
  <si>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</si>
  <si>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</si>
  <si>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</si>
  <si>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</si>
  <si>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</si>
  <si>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</si>
  <si>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</si>
  <si>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</si>
  <si>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</si>
  <si>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</si>
  <si>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</si>
  <si>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</si>
  <si>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</si>
  <si>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</si>
  <si>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</si>
  <si>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</si>
  <si>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</si>
  <si>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</si>
  <si>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</si>
  <si>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</si>
  <si>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</si>
  <si>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</si>
  <si>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</si>
  <si>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</si>
  <si>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</si>
  <si>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</si>
  <si>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</si>
  <si>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</si>
  <si>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</si>
  <si>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</si>
  <si>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</si>
  <si>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</si>
  <si>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</si>
  <si>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</si>
  <si>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</si>
  <si>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</si>
  <si>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</si>
  <si>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</si>
  <si>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</si>
  <si>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</si>
  <si>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</si>
  <si>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</si>
  <si>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</si>
  <si>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</si>
  <si>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</si>
  <si>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</si>
  <si>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</si>
  <si>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</si>
  <si>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</si>
  <si>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</si>
  <si>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</si>
  <si>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</si>
  <si>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</si>
  <si>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</si>
  <si>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</si>
  <si>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</si>
  <si>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</si>
  <si>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</si>
  <si>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</si>
  <si>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</si>
  <si>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</si>
  <si>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</si>
  <si>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</si>
  <si>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</si>
  <si>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</si>
  <si>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</si>
  <si>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</si>
  <si>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</si>
  <si>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</si>
  <si>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</si>
  <si>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</si>
  <si>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</si>
  <si>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</si>
  <si>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</si>
  <si>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</si>
  <si>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</si>
  <si>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</si>
  <si>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</si>
  <si>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</si>
  <si>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</si>
  <si>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</si>
  <si>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</si>
  <si>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</si>
  <si>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</si>
  <si>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</si>
  <si>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</si>
  <si>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</si>
  <si>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</si>
  <si>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</si>
  <si>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</si>
  <si>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</si>
  <si>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</si>
  <si>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</si>
  <si>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</si>
  <si>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</si>
  <si>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</si>
  <si>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</si>
  <si>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</si>
  <si>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</si>
  <si>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</si>
  <si>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</si>
  <si>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</si>
  <si>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</si>
  <si>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</si>
  <si>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</si>
  <si>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</si>
  <si>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</si>
  <si>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</si>
  <si>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</si>
  <si>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</si>
  <si>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</si>
  <si>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</si>
  <si>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</si>
  <si>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</si>
  <si>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</si>
  <si>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</si>
  <si>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</si>
  <si>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</si>
  <si>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</si>
  <si>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</si>
  <si>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</si>
  <si>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</si>
  <si>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</si>
  <si>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</si>
  <si>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</si>
  <si>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</si>
  <si>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</si>
  <si>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</si>
  <si>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</si>
  <si>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</si>
  <si>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</si>
  <si>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</si>
  <si>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</si>
  <si>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</si>
  <si>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</si>
  <si>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</si>
  <si>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</si>
  <si>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</si>
  <si>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</si>
  <si>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</si>
  <si>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</si>
  <si>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</si>
  <si>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</si>
  <si>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</si>
  <si>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</si>
  <si>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</si>
  <si>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</si>
  <si>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</si>
  <si>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</si>
  <si>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</si>
  <si>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</si>
  <si>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</si>
  <si>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</si>
  <si>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</si>
  <si>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</si>
  <si>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</si>
  <si>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</si>
  <si>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</si>
  <si>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</si>
  <si>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</si>
  <si>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</si>
  <si>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</si>
  <si>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</si>
  <si>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</si>
  <si>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</si>
  <si>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</si>
  <si>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</si>
  <si>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</si>
  <si>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</si>
  <si>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</si>
  <si>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</si>
  <si>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</si>
  <si>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</si>
  <si>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</si>
  <si>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</si>
  <si>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</si>
  <si>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</si>
  <si>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</si>
  <si>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</si>
  <si>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</si>
  <si>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</si>
  <si>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</si>
  <si>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</si>
  <si>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</si>
  <si>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</si>
  <si>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</si>
  <si>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</si>
  <si>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</si>
  <si>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</si>
  <si>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</si>
  <si>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</si>
  <si>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</si>
  <si>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</si>
  <si>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</si>
  <si>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</si>
  <si>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</si>
  <si>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</si>
  <si>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</si>
  <si>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</si>
  <si>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</si>
  <si>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</si>
  <si>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</si>
  <si>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</si>
  <si>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</si>
  <si>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</si>
  <si>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</si>
  <si>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</si>
  <si>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</si>
  <si>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</si>
  <si>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</si>
  <si>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</si>
  <si>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</si>
  <si>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</si>
  <si>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</si>
  <si>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</si>
  <si>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</si>
  <si>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</si>
  <si>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</si>
  <si>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</si>
  <si>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</si>
  <si>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</si>
  <si>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</si>
  <si>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</si>
  <si>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</si>
  <si>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</si>
  <si>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</si>
  <si>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</si>
  <si>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</si>
  <si>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</si>
  <si>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</si>
  <si>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</si>
  <si>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</si>
  <si>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</si>
  <si>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</si>
  <si>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</si>
  <si>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</si>
  <si>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</si>
  <si>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</si>
  <si>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</si>
  <si>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</si>
  <si>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</si>
  <si>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</si>
  <si>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</si>
  <si>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</si>
  <si>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</si>
  <si>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</si>
  <si>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</si>
  <si>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</si>
  <si>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</si>
  <si>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</si>
  <si>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</si>
  <si>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</si>
  <si>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</si>
  <si>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</si>
  <si>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</si>
  <si>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</si>
  <si>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</si>
  <si>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</si>
  <si>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</si>
  <si>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</si>
  <si>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</si>
  <si>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</si>
  <si>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</si>
  <si>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</si>
  <si>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</si>
  <si>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</si>
  <si>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</si>
  <si>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</si>
  <si>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</si>
  <si>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</si>
  <si>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</si>
  <si>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</si>
  <si>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</si>
  <si>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</si>
  <si>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</si>
  <si>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</si>
  <si>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</si>
  <si>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</si>
  <si>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</si>
  <si>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</si>
  <si>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</si>
  <si>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</si>
  <si>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</si>
  <si>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</si>
  <si>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</si>
  <si>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</si>
  <si>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</si>
  <si>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</si>
  <si>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</si>
  <si>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</si>
  <si>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</si>
  <si>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</si>
  <si>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</si>
  <si>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</si>
  <si>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</si>
  <si>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</si>
  <si>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</si>
  <si>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</si>
  <si>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</si>
  <si>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</si>
  <si>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</si>
  <si>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</si>
  <si>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</si>
  <si>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</si>
  <si>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</si>
  <si>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</si>
  <si>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</si>
  <si>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</si>
  <si>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</si>
  <si>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</si>
  <si>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</si>
  <si>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</si>
  <si>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</si>
  <si>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</si>
  <si>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</si>
  <si>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</si>
  <si>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</si>
  <si>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</si>
  <si>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</si>
  <si>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</si>
  <si>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</si>
  <si>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</si>
  <si>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</si>
  <si>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</si>
  <si>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</si>
  <si>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</si>
  <si>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</si>
  <si>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</si>
  <si>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</si>
  <si>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</si>
  <si>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</si>
  <si>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</si>
  <si>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</si>
  <si>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</si>
  <si>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</si>
  <si>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</si>
  <si>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</si>
  <si>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</si>
  <si>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</si>
  <si>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</si>
  <si>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</si>
  <si>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</si>
  <si>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</si>
  <si>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</si>
  <si>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</si>
  <si>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</si>
  <si>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</si>
  <si>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</si>
  <si>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</si>
  <si>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</si>
  <si>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</si>
  <si>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</si>
  <si>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</si>
  <si>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</si>
  <si>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</si>
  <si>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</si>
  <si>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</si>
  <si>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</si>
  <si>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</si>
  <si>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</si>
  <si>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</si>
  <si>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</si>
  <si>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</si>
  <si>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</si>
  <si>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</si>
  <si>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</si>
  <si>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</si>
  <si>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</si>
  <si>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</si>
  <si>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</si>
  <si>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</si>
  <si>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</si>
  <si>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</si>
  <si>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</si>
  <si>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</si>
  <si>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</si>
  <si>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</si>
  <si>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</si>
  <si>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</si>
  <si>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</si>
  <si>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</si>
  <si>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</si>
  <si>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</si>
  <si>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</si>
  <si>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</si>
  <si>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</si>
  <si>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</si>
  <si>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</si>
  <si>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</si>
  <si>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</si>
  <si>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</si>
  <si>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</si>
  <si>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</si>
  <si>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</si>
  <si>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</si>
  <si>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</si>
  <si>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</si>
  <si>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</si>
  <si>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</si>
  <si>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</si>
  <si>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</si>
  <si>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</si>
  <si>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</si>
  <si>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</si>
  <si>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</si>
  <si>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</si>
  <si>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</si>
  <si>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</si>
  <si>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</si>
  <si>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</si>
  <si>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</si>
  <si>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</si>
  <si>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</si>
  <si>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</si>
  <si>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</si>
  <si>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</si>
  <si>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</si>
  <si>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</si>
  <si>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</si>
  <si>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</si>
  <si>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</si>
  <si>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</si>
  <si>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</si>
  <si>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</si>
  <si>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</si>
  <si>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</si>
  <si>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</si>
  <si>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</si>
  <si>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</si>
  <si>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</si>
  <si>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</si>
  <si>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</si>
  <si>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</si>
  <si>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</si>
  <si>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</si>
  <si>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</si>
  <si>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</si>
  <si>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</si>
  <si>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</si>
  <si>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</si>
  <si>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</si>
  <si>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</si>
  <si>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</si>
  <si>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</si>
  <si>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</si>
  <si>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</si>
  <si>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</si>
  <si>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</si>
  <si>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</si>
  <si>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</si>
  <si>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</si>
  <si>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</si>
  <si>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</si>
  <si>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</si>
  <si>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</si>
  <si>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</si>
  <si>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</si>
  <si>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</si>
  <si>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</si>
  <si>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</si>
  <si>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</si>
  <si>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</si>
  <si>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</si>
  <si>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</si>
  <si>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</si>
  <si>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</si>
  <si>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</si>
  <si>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</si>
  <si>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</si>
  <si>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</si>
  <si>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</si>
  <si>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</si>
  <si>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</si>
  <si>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</si>
  <si>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</si>
  <si>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</si>
  <si>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</si>
  <si>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</si>
  <si>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</si>
  <si>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</si>
  <si>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</si>
  <si>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</si>
  <si>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</si>
  <si>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</si>
  <si>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</si>
  <si>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</si>
  <si>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</si>
  <si>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</si>
  <si>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</si>
  <si>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</si>
  <si>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</si>
  <si>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</si>
  <si>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</si>
  <si>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</si>
  <si>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</si>
  <si>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</si>
  <si>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</si>
  <si>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</si>
  <si>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</si>
  <si>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</si>
  <si>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</si>
  <si>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</si>
  <si>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</si>
  <si>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</si>
  <si>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</si>
  <si>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</si>
  <si>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</si>
  <si>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</si>
  <si>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</si>
  <si>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</si>
  <si>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</si>
  <si>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</si>
  <si>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</si>
  <si>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</si>
  <si>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</si>
  <si>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</si>
  <si>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</si>
  <si>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</si>
  <si>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</si>
  <si>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</si>
  <si>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</si>
  <si>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</si>
  <si>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</si>
  <si>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</si>
  <si>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</si>
  <si>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</si>
  <si>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</si>
  <si>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</si>
  <si>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</si>
  <si>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</si>
  <si>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</si>
  <si>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</si>
  <si>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</si>
  <si>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</si>
  <si>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</si>
  <si>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</si>
  <si>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</si>
  <si>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</si>
  <si>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</si>
  <si>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</si>
  <si>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</si>
  <si>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</si>
  <si>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</si>
  <si>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</si>
  <si>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</si>
  <si>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</si>
  <si>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</si>
  <si>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</si>
  <si>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</si>
  <si>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</si>
  <si>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</si>
  <si>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</si>
  <si>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</si>
  <si>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</si>
  <si>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</si>
  <si>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</si>
  <si>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</si>
  <si>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</si>
  <si>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</si>
  <si>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</si>
  <si>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</si>
  <si>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</si>
  <si>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</si>
  <si>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</si>
  <si>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</si>
  <si>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</si>
  <si>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</si>
  <si>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</si>
  <si>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</si>
  <si>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</si>
  <si>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</si>
  <si>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</si>
  <si>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</si>
  <si>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</si>
  <si>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</si>
  <si>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</si>
  <si>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</si>
  <si>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</si>
  <si>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</si>
  <si>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</si>
  <si>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</si>
  <si>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</si>
  <si>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</si>
  <si>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</si>
  <si>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</si>
  <si>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</si>
  <si>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</si>
  <si>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</si>
  <si>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</si>
  <si>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</si>
  <si>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</si>
  <si>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</si>
  <si>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</si>
  <si>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</si>
  <si>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</si>
  <si>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</si>
  <si>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</si>
  <si>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</si>
  <si>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</si>
  <si>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</si>
  <si>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</si>
  <si>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</si>
  <si>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</si>
  <si>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</si>
  <si>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</si>
  <si>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</si>
  <si>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</si>
  <si>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</si>
  <si>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</si>
  <si>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</si>
  <si>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</si>
  <si>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</si>
  <si>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</si>
  <si>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</si>
  <si>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</si>
  <si>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</si>
  <si>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</si>
  <si>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</si>
  <si>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</si>
  <si>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</si>
  <si>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</si>
  <si>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</si>
  <si>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</si>
  <si>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</si>
  <si>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</si>
  <si>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</si>
  <si>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</si>
  <si>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</si>
  <si>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</si>
  <si>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</si>
  <si>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</si>
  <si>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</si>
  <si>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</si>
  <si>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</si>
  <si>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</si>
  <si>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</si>
  <si>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</si>
  <si>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</si>
  <si>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</si>
  <si>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</si>
  <si>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</si>
  <si>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</si>
  <si>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</si>
  <si>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</si>
  <si>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</si>
  <si>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</si>
  <si>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</si>
  <si>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</si>
  <si>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</si>
  <si>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</si>
  <si>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</si>
  <si>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</si>
  <si>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</si>
  <si>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</si>
  <si>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</si>
  <si>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</si>
  <si>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</si>
  <si>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</si>
  <si>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</si>
  <si>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</si>
  <si>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</si>
  <si>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</si>
  <si>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</si>
  <si>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</si>
  <si>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</si>
  <si>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</si>
  <si>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</si>
  <si>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</si>
  <si>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</si>
  <si>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</si>
  <si>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</si>
  <si>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</si>
  <si>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</si>
  <si>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</si>
  <si>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</si>
  <si>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</si>
  <si>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</si>
  <si>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</si>
  <si>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</si>
  <si>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</si>
  <si>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</si>
  <si>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</si>
  <si>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</si>
  <si>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</si>
  <si>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</si>
  <si>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</si>
  <si>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</si>
  <si>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</si>
  <si>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</si>
  <si>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</si>
  <si>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</si>
  <si>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</si>
  <si>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</si>
  <si>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</si>
  <si>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</si>
  <si>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</si>
  <si>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</si>
  <si>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</si>
  <si>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</si>
  <si>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</si>
  <si>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</si>
  <si>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</si>
  <si>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</si>
  <si>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</si>
  <si>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</si>
  <si>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</si>
  <si>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</si>
  <si>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</si>
  <si>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</si>
  <si>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</si>
  <si>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</si>
  <si>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</si>
  <si>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</si>
  <si>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</si>
  <si>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</si>
  <si>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</si>
  <si>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</si>
  <si>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</si>
  <si>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</si>
  <si>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</si>
  <si>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</si>
  <si>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</si>
  <si>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</si>
  <si>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</si>
  <si>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</si>
  <si>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</si>
  <si>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</si>
  <si>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</si>
  <si>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</si>
  <si>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</si>
  <si>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</si>
  <si>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</si>
  <si>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</si>
  <si>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</si>
  <si>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</si>
  <si>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</si>
  <si>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</si>
  <si>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</si>
  <si>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</si>
  <si>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</si>
  <si>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</si>
  <si>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</si>
  <si>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</si>
  <si>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</si>
  <si>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</si>
  <si>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</si>
  <si>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</si>
  <si>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</si>
  <si>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</si>
  <si>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</si>
  <si>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</si>
  <si>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</si>
  <si>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</si>
  <si>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</si>
  <si>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</si>
  <si>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</si>
  <si>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</si>
  <si>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</si>
  <si>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</si>
  <si>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</si>
  <si>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</si>
  <si>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</si>
  <si>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</si>
  <si>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</si>
  <si>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</si>
  <si>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</si>
  <si>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</si>
  <si>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</si>
  <si>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</si>
  <si>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</si>
  <si>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</si>
  <si>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</si>
  <si>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</si>
  <si>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</si>
  <si>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</si>
  <si>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</si>
  <si>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</si>
  <si>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</si>
  <si>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</si>
  <si>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</si>
  <si>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</si>
  <si>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</si>
  <si>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</si>
  <si>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</si>
  <si>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</si>
  <si>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</si>
  <si>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</si>
  <si>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</si>
  <si>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</si>
  <si>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</si>
  <si>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</si>
  <si>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</si>
  <si>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</si>
  <si>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</si>
  <si>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</si>
  <si>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</si>
  <si>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</si>
  <si>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</si>
  <si>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</si>
  <si>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</si>
  <si>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</si>
  <si>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</si>
  <si>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</si>
  <si>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</si>
  <si>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</si>
  <si>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</si>
  <si>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</si>
  <si>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</si>
  <si>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</si>
  <si>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</si>
  <si>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</si>
  <si>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</si>
  <si>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</si>
  <si>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</si>
  <si>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</si>
  <si>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</si>
  <si>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</si>
  <si>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</si>
  <si>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</si>
  <si>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</si>
  <si>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</si>
  <si>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</si>
  <si>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</si>
  <si>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</si>
  <si>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</si>
  <si>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</si>
  <si>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</si>
  <si>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</si>
  <si>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</si>
  <si>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</si>
  <si>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</si>
  <si>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</si>
  <si>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</si>
  <si>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</si>
  <si>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</si>
  <si>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</si>
  <si>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</si>
  <si>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</si>
  <si>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</si>
  <si>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</si>
  <si>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</si>
  <si>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</si>
  <si>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</si>
  <si>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</si>
  <si>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</si>
  <si>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</si>
  <si>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</si>
  <si>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</si>
  <si>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</si>
  <si>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</si>
  <si>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</si>
  <si>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</si>
  <si>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</si>
  <si>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</si>
  <si>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</si>
  <si>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</si>
  <si>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</si>
  <si>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</si>
  <si>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</si>
  <si>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</si>
  <si>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</si>
  <si>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</si>
  <si>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</si>
  <si>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</si>
  <si>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</si>
  <si>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</si>
  <si>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</si>
  <si>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</si>
  <si>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</si>
  <si>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</si>
  <si>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</si>
  <si>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</si>
  <si>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</si>
  <si>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</si>
  <si>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</si>
  <si>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</si>
  <si>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</si>
  <si>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</si>
  <si>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</si>
  <si>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</si>
  <si>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</si>
  <si>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</si>
  <si>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</si>
  <si>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</si>
  <si>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</si>
  <si>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</si>
  <si>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</si>
  <si>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</si>
  <si>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</si>
  <si>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</si>
  <si>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</si>
  <si>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</si>
  <si>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</si>
  <si>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</si>
  <si>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</si>
  <si>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</si>
  <si>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</si>
  <si>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</si>
  <si>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</si>
  <si>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</si>
  <si>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</si>
  <si>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</si>
  <si>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</si>
  <si>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</si>
  <si>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</si>
  <si>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</si>
  <si>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</si>
  <si>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</si>
  <si>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</si>
  <si>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</si>
  <si>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</si>
  <si>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</si>
  <si>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</si>
  <si>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</si>
  <si>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</si>
  <si>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</si>
  <si>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</si>
  <si>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</si>
  <si>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</si>
  <si>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</si>
  <si>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</si>
  <si>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</si>
  <si>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</si>
  <si>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</si>
  <si>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</si>
  <si>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</si>
  <si>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</si>
  <si>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</si>
  <si>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</si>
  <si>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</si>
  <si>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</si>
  <si>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</si>
  <si>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</si>
  <si>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</si>
  <si>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</si>
  <si>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</si>
  <si>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</si>
  <si>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</si>
  <si>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</si>
  <si>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</si>
  <si>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</si>
  <si>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</si>
  <si>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</si>
  <si>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</si>
  <si>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</si>
  <si>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</si>
  <si>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</si>
  <si>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</si>
  <si>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</si>
  <si>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</si>
  <si>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</si>
  <si>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</si>
  <si>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</si>
  <si>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</si>
  <si>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</si>
  <si>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</si>
  <si>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</si>
  <si>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</si>
  <si>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</si>
  <si>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</si>
  <si>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</si>
  <si>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</si>
  <si>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</si>
  <si>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</si>
  <si>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</si>
  <si>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</si>
  <si>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</si>
  <si>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</si>
  <si>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</si>
  <si>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</si>
  <si>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</si>
  <si>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</si>
  <si>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</si>
  <si>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</si>
  <si>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</si>
  <si>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</si>
  <si>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</si>
  <si>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</si>
  <si>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</si>
  <si>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</si>
  <si>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</si>
  <si>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</si>
  <si>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</si>
  <si>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</si>
  <si>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</si>
  <si>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</si>
  <si>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</si>
  <si>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</si>
  <si>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</si>
  <si>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</si>
  <si>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</si>
  <si>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</si>
  <si>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</si>
  <si>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</si>
  <si>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</si>
  <si>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</si>
  <si>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</si>
  <si>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</si>
  <si>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</si>
  <si>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</si>
  <si>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</si>
  <si>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</si>
  <si>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</si>
  <si>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</si>
  <si>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</si>
  <si>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</si>
  <si>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</si>
  <si>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</si>
  <si>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</si>
  <si>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</si>
  <si>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</si>
  <si>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</si>
  <si>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</si>
  <si>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</si>
  <si>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</si>
  <si>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</si>
  <si>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</si>
  <si>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</si>
  <si>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</si>
  <si>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</si>
  <si>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</si>
  <si>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</si>
  <si>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</si>
  <si>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</si>
  <si>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</si>
  <si>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</si>
  <si>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</si>
  <si>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</si>
  <si>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</si>
  <si>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</si>
  <si>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</si>
  <si>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</si>
  <si>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</si>
  <si>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</si>
  <si>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</si>
  <si>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</si>
  <si>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</si>
  <si>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</si>
  <si>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</si>
  <si>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</si>
  <si>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</si>
  <si>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</si>
  <si>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</si>
  <si>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</si>
  <si>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</si>
  <si>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</si>
  <si>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</si>
  <si>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</si>
  <si>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</si>
  <si>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</si>
  <si>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</si>
  <si>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</si>
  <si>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</si>
  <si>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</si>
  <si>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</si>
  <si>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</si>
  <si>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</si>
  <si>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</si>
  <si>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</si>
  <si>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</si>
  <si>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</si>
  <si>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</si>
  <si>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</si>
  <si>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</si>
  <si>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</si>
  <si>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</si>
  <si>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</si>
  <si>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</si>
  <si>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</si>
  <si>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</si>
  <si>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</si>
  <si>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</si>
  <si>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</si>
  <si>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</si>
  <si>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</si>
  <si>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</si>
  <si>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</si>
  <si>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</si>
  <si>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</si>
  <si>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</si>
  <si>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</si>
  <si>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</si>
  <si>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</si>
  <si>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</si>
  <si>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</si>
  <si>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</si>
  <si>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</si>
  <si>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</si>
  <si>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</si>
  <si>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</si>
  <si>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</si>
  <si>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</si>
  <si>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</si>
  <si>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</si>
  <si>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</si>
  <si>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</si>
  <si>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</si>
  <si>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</si>
  <si>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</si>
  <si>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</si>
  <si>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</si>
  <si>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</si>
  <si>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</si>
  <si>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</si>
  <si>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</si>
  <si>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</si>
  <si>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</si>
  <si>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</si>
  <si>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</si>
  <si>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</si>
  <si>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</si>
  <si>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</si>
  <si>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</si>
  <si>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</si>
  <si>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</si>
  <si>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</si>
  <si>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</si>
  <si>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</si>
  <si>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</si>
  <si>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</si>
  <si>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</si>
  <si>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</si>
  <si>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</si>
  <si>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</si>
  <si>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</si>
  <si>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</si>
  <si>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</si>
  <si>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</si>
  <si>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</si>
  <si>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</si>
  <si>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</si>
  <si>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</si>
  <si>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</si>
  <si>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</si>
  <si>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</si>
  <si>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</si>
  <si>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</si>
  <si>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</si>
  <si>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</si>
  <si>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</si>
  <si>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</si>
  <si>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</si>
  <si>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</si>
  <si>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</si>
  <si>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</si>
  <si>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</si>
  <si>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</si>
  <si>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</si>
  <si>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</si>
  <si>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</si>
  <si>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</si>
  <si>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</si>
  <si>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</si>
  <si>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</si>
  <si>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</si>
  <si>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</si>
  <si>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</si>
  <si>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</si>
  <si>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</si>
  <si>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</si>
  <si>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</si>
  <si>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</si>
  <si>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</si>
  <si>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</si>
  <si>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</si>
  <si>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</si>
  <si>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</si>
  <si>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</si>
  <si>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</si>
  <si>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</si>
  <si>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</si>
  <si>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</si>
  <si>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</si>
  <si>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</si>
  <si>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</si>
  <si>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</si>
  <si>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</si>
  <si>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</si>
  <si>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</si>
  <si>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</si>
  <si>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</si>
  <si>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</si>
  <si>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</si>
  <si>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</si>
  <si>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</si>
  <si>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</si>
  <si>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</si>
  <si>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</si>
  <si>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</si>
  <si>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</si>
  <si>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</si>
  <si>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</si>
  <si>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</si>
  <si>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</si>
  <si>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</si>
  <si>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</si>
  <si>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</si>
  <si>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</si>
  <si>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</si>
  <si>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</si>
  <si>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</si>
  <si>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</si>
  <si>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</si>
  <si>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</si>
  <si>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</si>
  <si>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</si>
  <si>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</si>
  <si>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</si>
  <si>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</si>
  <si>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</si>
  <si>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</si>
  <si>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</si>
  <si>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</si>
  <si>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</si>
  <si>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</si>
  <si>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</si>
  <si>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</si>
  <si>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</si>
  <si>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</si>
  <si>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</si>
  <si>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</si>
  <si>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</si>
  <si>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</si>
  <si>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</si>
  <si>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</si>
  <si>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</si>
  <si>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</si>
  <si>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</si>
  <si>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</si>
  <si>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</si>
  <si>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</si>
  <si>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</si>
  <si>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</si>
  <si>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</si>
  <si>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</si>
  <si>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</si>
  <si>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</si>
  <si>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</si>
  <si>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</si>
  <si>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</si>
  <si>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</si>
  <si>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</si>
  <si>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</si>
  <si>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</si>
  <si>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</si>
  <si>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</si>
  <si>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</si>
  <si>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</si>
  <si>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</si>
  <si>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</si>
  <si>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</si>
  <si>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</si>
  <si>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</si>
  <si>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</si>
  <si>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</si>
  <si>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</si>
  <si>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</si>
  <si>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</si>
  <si>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</si>
  <si>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</si>
  <si>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</si>
  <si>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</si>
  <si>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</si>
  <si>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</si>
  <si>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</si>
  <si>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</si>
  <si>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</si>
  <si>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</si>
  <si>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</si>
  <si>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</si>
  <si>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</si>
  <si>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</si>
  <si>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</si>
  <si>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</si>
  <si>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</si>
  <si>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</si>
  <si>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</si>
  <si>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</si>
  <si>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</si>
  <si>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</si>
  <si>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</si>
  <si>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</si>
  <si>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</si>
  <si>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</si>
  <si>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</si>
  <si>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</si>
  <si>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</si>
  <si>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</si>
  <si>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</si>
  <si>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</si>
  <si>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</si>
  <si>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</si>
  <si>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</si>
  <si>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</si>
  <si>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</si>
  <si>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</si>
  <si>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</si>
  <si>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</si>
  <si>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</si>
  <si>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</si>
  <si>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</si>
  <si>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</si>
  <si>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</si>
  <si>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</si>
  <si>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</si>
  <si>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</si>
  <si>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</si>
  <si>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</si>
  <si>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</si>
  <si>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</si>
  <si>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</si>
  <si>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</si>
  <si>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</si>
  <si>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</si>
  <si>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</si>
  <si>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</si>
  <si>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</si>
  <si>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</si>
  <si>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</si>
  <si>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</si>
  <si>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</si>
  <si>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</si>
  <si>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</si>
  <si>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</si>
  <si>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</si>
  <si>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</si>
  <si>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</si>
  <si>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</si>
  <si>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</si>
  <si>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</si>
  <si>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</si>
  <si>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</si>
  <si>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</si>
  <si>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</si>
  <si>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</si>
  <si>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</si>
  <si>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</si>
  <si>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</si>
  <si>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</si>
  <si>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</si>
  <si>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</si>
  <si>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</si>
  <si>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</si>
  <si>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</si>
  <si>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</si>
  <si>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</si>
  <si>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</si>
  <si>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</si>
  <si>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</si>
  <si>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</si>
  <si>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</si>
  <si>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</si>
  <si>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</si>
  <si>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</si>
  <si>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</si>
  <si>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</si>
  <si>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</si>
  <si>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</si>
  <si>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</si>
  <si>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</si>
  <si>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</si>
  <si>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</si>
  <si>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</si>
  <si>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</si>
  <si>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</si>
  <si>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</si>
  <si>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</si>
  <si>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</si>
  <si>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</si>
  <si>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</si>
  <si>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</si>
  <si>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</si>
  <si>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</si>
  <si>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</si>
  <si>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</si>
  <si>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</si>
  <si>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</si>
  <si>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</si>
  <si>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</si>
  <si>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</si>
  <si>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</si>
  <si>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</si>
  <si>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</si>
  <si>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</si>
  <si>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</si>
  <si>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</si>
  <si>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</si>
  <si>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</si>
  <si>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</si>
  <si>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</si>
  <si>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</si>
  <si>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</si>
  <si>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</si>
  <si>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</si>
  <si>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</si>
  <si>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</si>
  <si>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</si>
  <si>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</si>
  <si>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</si>
  <si>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</si>
  <si>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</si>
  <si>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</si>
  <si>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</si>
  <si>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</si>
  <si>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</si>
  <si>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</si>
  <si>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</si>
  <si>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</si>
  <si>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</si>
  <si>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</si>
  <si>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</si>
  <si>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</si>
  <si>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</si>
  <si>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</si>
  <si>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</si>
  <si>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</si>
  <si>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</si>
  <si>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</si>
  <si>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</si>
  <si>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</si>
  <si>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</si>
  <si>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</si>
  <si>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</si>
  <si>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</si>
  <si>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</si>
  <si>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</si>
  <si>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</si>
  <si>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</si>
  <si>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</si>
  <si>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</si>
  <si>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</si>
  <si>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</si>
  <si>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</si>
  <si>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</si>
  <si>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</si>
  <si>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</si>
  <si>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</si>
  <si>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</si>
  <si>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</si>
  <si>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</si>
  <si>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</si>
  <si>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</si>
  <si>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</si>
  <si>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</si>
  <si>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</si>
  <si>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</si>
  <si>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</si>
  <si>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</si>
  <si>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</si>
  <si>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</si>
  <si>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</si>
  <si>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</si>
  <si>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</si>
  <si>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</si>
  <si>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</si>
  <si>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</si>
  <si>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</si>
  <si>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</si>
  <si>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</si>
  <si>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</si>
  <si>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</si>
  <si>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</si>
  <si>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</si>
  <si>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</si>
  <si>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</si>
  <si>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</si>
  <si>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</si>
  <si>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</si>
  <si>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</si>
  <si>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</si>
  <si>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</si>
  <si>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</si>
  <si>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</si>
  <si>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</si>
  <si>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</si>
  <si>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</si>
  <si>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</si>
  <si>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</si>
  <si>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</si>
  <si>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</si>
  <si>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</si>
  <si>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</si>
  <si>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</si>
  <si>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</si>
  <si>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</si>
  <si>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</si>
  <si>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</si>
  <si>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</si>
  <si>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</si>
  <si>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</si>
  <si>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</si>
  <si>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</si>
  <si>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</si>
  <si>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</si>
  <si>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</si>
  <si>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</si>
  <si>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</si>
  <si>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</si>
  <si>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</si>
  <si>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</si>
  <si>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</si>
  <si>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</si>
  <si>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</si>
  <si>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</si>
  <si>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</si>
  <si>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</si>
  <si>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</si>
  <si>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</si>
  <si>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</si>
  <si>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</si>
  <si>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</si>
  <si>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</si>
  <si>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</si>
  <si>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</si>
  <si>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</si>
  <si>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</si>
  <si>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</si>
  <si>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</si>
  <si>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</si>
  <si>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</si>
  <si>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</si>
  <si>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</si>
  <si>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</si>
  <si>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</si>
  <si>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</si>
  <si>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</si>
  <si>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</si>
  <si>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</si>
  <si>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</si>
  <si>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</si>
  <si>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</si>
  <si>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</si>
  <si>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</si>
  <si>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</si>
  <si>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</si>
  <si>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</si>
  <si>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</si>
  <si>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</si>
  <si>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</si>
  <si>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</si>
  <si>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</si>
  <si>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</si>
  <si>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</si>
  <si>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</si>
  <si>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</si>
  <si>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</si>
  <si>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</si>
  <si>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</si>
  <si>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</si>
  <si>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</si>
  <si>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</si>
  <si>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</si>
  <si>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</si>
  <si>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</si>
  <si>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</si>
  <si>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</si>
  <si>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</si>
  <si>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</si>
  <si>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</si>
  <si>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</si>
  <si>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</si>
  <si>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</si>
  <si>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</si>
  <si>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</si>
  <si>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</si>
  <si>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</si>
  <si>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</si>
  <si>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</si>
  <si>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</si>
  <si>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</si>
  <si>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</si>
  <si>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</si>
  <si>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</si>
  <si>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</si>
  <si>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</si>
  <si>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</si>
  <si>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</si>
  <si>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</si>
  <si>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</si>
  <si>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</si>
  <si>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</si>
  <si>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</si>
  <si>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</si>
  <si>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</si>
  <si>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</si>
  <si>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</si>
  <si>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</si>
  <si>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</si>
  <si>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</si>
  <si>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</si>
  <si>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</si>
  <si>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</si>
  <si>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</si>
  <si>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</si>
  <si>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</si>
  <si>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</si>
  <si>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</si>
  <si>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</si>
  <si>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</si>
  <si>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</si>
  <si>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</si>
  <si>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</si>
  <si>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</si>
  <si>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</si>
  <si>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</si>
  <si>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</si>
  <si>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</si>
  <si>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</si>
  <si>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</si>
  <si>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</si>
  <si>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</si>
  <si>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</si>
  <si>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</si>
  <si>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</si>
  <si>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</si>
  <si>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</si>
  <si>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</si>
  <si>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</si>
  <si>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</si>
  <si>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</si>
  <si>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</si>
  <si>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</si>
  <si>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</si>
  <si>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</si>
  <si>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</si>
  <si>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</si>
  <si>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</si>
  <si>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</si>
  <si>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</si>
  <si>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</si>
  <si>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</si>
  <si>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</si>
  <si>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</si>
  <si>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</si>
  <si>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</si>
  <si>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</si>
  <si>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</si>
  <si>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</si>
  <si>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</si>
  <si>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</si>
  <si>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</si>
  <si>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</si>
  <si>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</si>
  <si>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</si>
  <si>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</si>
  <si>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</si>
  <si>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</si>
  <si>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</si>
  <si>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</si>
  <si>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</si>
  <si>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</si>
  <si>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</si>
  <si>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</si>
  <si>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</si>
  <si>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</si>
  <si>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</si>
  <si>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</si>
  <si>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</si>
  <si>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</si>
  <si>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</si>
  <si>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</si>
  <si>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</si>
  <si>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</si>
  <si>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</si>
  <si>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</si>
  <si>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</si>
  <si>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</si>
  <si>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</si>
  <si>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</si>
  <si>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</si>
  <si>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</si>
  <si>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</si>
  <si>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</si>
  <si>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</si>
  <si>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</si>
  <si>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</si>
  <si>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</si>
  <si>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</si>
  <si>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</si>
  <si>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</si>
  <si>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</si>
  <si>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</si>
  <si>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</si>
  <si>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</si>
  <si>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</si>
  <si>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</si>
  <si>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</si>
  <si>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</si>
  <si>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</si>
  <si>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</si>
  <si>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</si>
  <si>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</si>
  <si>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</si>
  <si>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</si>
  <si>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</si>
  <si>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</si>
  <si>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</si>
  <si>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</si>
  <si>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</si>
  <si>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</si>
  <si>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</si>
  <si>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</si>
  <si>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</si>
  <si>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</si>
  <si>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</si>
  <si>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</si>
  <si>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</si>
  <si>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</si>
  <si>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</si>
  <si>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</si>
  <si>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</si>
  <si>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</si>
  <si>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</si>
  <si>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</si>
  <si>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</si>
  <si>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</si>
  <si>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</si>
  <si>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</si>
  <si>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</si>
  <si>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</si>
  <si>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</si>
  <si>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</si>
  <si>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</si>
  <si>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</si>
  <si>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</si>
  <si>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</si>
  <si>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</si>
  <si>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</si>
  <si>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</si>
  <si>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</si>
  <si>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</si>
  <si>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</si>
  <si>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</si>
  <si>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</si>
  <si>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</si>
  <si>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</si>
  <si>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</si>
  <si>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</si>
  <si>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</si>
  <si>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</si>
  <si>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</si>
  <si>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</si>
  <si>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</si>
  <si>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</si>
  <si>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</si>
  <si>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</si>
  <si>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</si>
  <si>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</si>
  <si>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</si>
  <si>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</si>
  <si>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</si>
  <si>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</si>
  <si>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</si>
  <si>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</si>
  <si>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</si>
  <si>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</si>
  <si>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</si>
  <si>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</si>
  <si>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</si>
  <si>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</si>
  <si>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</si>
  <si>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</si>
  <si>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</si>
  <si>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</si>
  <si>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</si>
  <si>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</si>
  <si>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</si>
  <si>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</si>
  <si>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</si>
  <si>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</si>
  <si>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</si>
  <si>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</si>
  <si>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</si>
  <si>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</si>
  <si>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</si>
  <si>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</si>
  <si>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</si>
  <si>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</si>
  <si>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</si>
  <si>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</si>
  <si>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</si>
  <si>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</si>
  <si>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</si>
  <si>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</si>
  <si>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</si>
  <si>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</si>
  <si>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</si>
  <si>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</si>
  <si>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</si>
  <si>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</si>
  <si>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</si>
  <si>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</si>
  <si>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</si>
  <si>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</si>
  <si>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</si>
  <si>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</si>
  <si>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</si>
  <si>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</si>
  <si>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</si>
  <si>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</si>
  <si>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</si>
  <si>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</si>
  <si>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</si>
  <si>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</si>
  <si>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</si>
  <si>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</si>
  <si>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</si>
  <si>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</si>
  <si>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</si>
  <si>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</si>
  <si>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</si>
  <si>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</si>
  <si>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</si>
  <si>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</si>
  <si>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</si>
  <si>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</si>
  <si>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</si>
  <si>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</si>
  <si>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</si>
  <si>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</si>
  <si>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</si>
  <si>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</si>
  <si>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</si>
  <si>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</si>
  <si>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</si>
  <si>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</si>
  <si>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</si>
  <si>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</si>
  <si>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</si>
  <si>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</si>
  <si>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</si>
  <si>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</si>
  <si>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</si>
  <si>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</si>
  <si>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</si>
  <si>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</si>
  <si>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</si>
  <si>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</si>
  <si>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</si>
  <si>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</si>
  <si>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</si>
  <si>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</si>
  <si>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</si>
  <si>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</si>
  <si>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</si>
  <si>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</si>
  <si>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</si>
  <si>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</si>
  <si>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</si>
  <si>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</si>
  <si>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</si>
  <si>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</si>
  <si>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</si>
  <si>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</si>
  <si>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</si>
  <si>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</si>
  <si>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</si>
  <si>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</si>
  <si>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</si>
  <si>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</si>
  <si>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</si>
  <si>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</si>
  <si>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</si>
  <si>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</si>
  <si>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</si>
  <si>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</si>
  <si>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</si>
  <si>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</si>
  <si>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</si>
  <si>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</si>
  <si>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</si>
  <si>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</si>
  <si>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</si>
  <si>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</si>
  <si>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</si>
  <si>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</si>
  <si>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</si>
  <si>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</si>
  <si>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</si>
  <si>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</si>
  <si>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</si>
  <si>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</si>
  <si>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</si>
  <si>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</si>
  <si>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</si>
  <si>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</si>
  <si>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</si>
  <si>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</si>
  <si>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</si>
  <si>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</si>
  <si>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</si>
  <si>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</si>
  <si>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</si>
  <si>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</si>
  <si>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</si>
  <si>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</si>
  <si>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</si>
  <si>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</si>
  <si>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</si>
  <si>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</si>
  <si>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</si>
  <si>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</si>
  <si>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</si>
  <si>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</si>
  <si>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</si>
  <si>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</si>
  <si>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</si>
  <si>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</si>
  <si>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</si>
  <si>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</si>
  <si>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</si>
  <si>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</si>
  <si>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</si>
  <si>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</si>
  <si>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</si>
  <si>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</si>
  <si>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</si>
  <si>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</si>
  <si>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</si>
  <si>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</si>
  <si>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</si>
  <si>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</si>
  <si>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</si>
  <si>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</si>
  <si>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</si>
  <si>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</si>
  <si>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</si>
  <si>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</si>
  <si>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</si>
  <si>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</si>
  <si>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</si>
  <si>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</si>
  <si>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</si>
  <si>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</si>
  <si>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</si>
  <si>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</si>
  <si>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</si>
  <si>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</si>
  <si>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</si>
  <si>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</si>
  <si>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</si>
  <si>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</si>
  <si>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</si>
  <si>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</si>
  <si>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</si>
  <si>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</si>
  <si>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</si>
  <si>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</si>
  <si>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</si>
  <si>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</si>
  <si>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</si>
  <si>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</si>
  <si>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</si>
  <si>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</si>
  <si>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</si>
  <si>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</si>
  <si>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</si>
  <si>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</si>
  <si>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</si>
  <si>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</si>
  <si>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</si>
  <si>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</si>
  <si>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</si>
  <si>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</si>
  <si>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</si>
  <si>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</si>
  <si>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</si>
  <si>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</si>
  <si>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</si>
  <si>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</si>
  <si>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</si>
  <si>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</si>
  <si>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</si>
  <si>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</si>
  <si>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</si>
  <si>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</si>
  <si>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</si>
  <si>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</si>
  <si>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</si>
  <si>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</si>
  <si>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</si>
  <si>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</si>
  <si>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</si>
  <si>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</si>
  <si>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</si>
  <si>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</si>
  <si>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</si>
  <si>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</si>
  <si>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</si>
  <si>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</si>
  <si>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</si>
  <si>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</si>
  <si>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</si>
  <si>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</si>
  <si>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</si>
  <si>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</si>
  <si>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</si>
  <si>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</si>
  <si>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</si>
  <si>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</si>
  <si>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</si>
  <si>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</si>
  <si>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</si>
  <si>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</si>
  <si>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</si>
  <si>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</si>
  <si>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</si>
  <si>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</si>
  <si>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</si>
  <si>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</si>
  <si>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</si>
  <si>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</si>
  <si>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</si>
  <si>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</si>
  <si>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</si>
  <si>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</si>
  <si>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</si>
  <si>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</si>
  <si>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</si>
  <si>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</si>
  <si>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</si>
  <si>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</si>
  <si>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</si>
  <si>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</si>
  <si>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</si>
  <si>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</si>
  <si>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</si>
  <si>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</si>
  <si>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</si>
  <si>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</si>
  <si>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</si>
  <si>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</si>
  <si>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</si>
  <si>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</si>
  <si>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</si>
  <si>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</si>
  <si>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</si>
  <si>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</si>
  <si>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</si>
  <si>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</si>
  <si>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</si>
  <si>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</si>
  <si>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</si>
  <si>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</si>
  <si>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</si>
  <si>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</si>
  <si>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</si>
  <si>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</si>
  <si>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</si>
  <si>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</si>
  <si>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</si>
  <si>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</si>
  <si>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</si>
  <si>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</si>
  <si>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</si>
  <si>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</si>
  <si>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</si>
  <si>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</si>
  <si>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</si>
  <si>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</si>
  <si>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</si>
  <si>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</si>
  <si>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</si>
  <si>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</si>
  <si>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</si>
  <si>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</si>
  <si>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</si>
  <si>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</si>
  <si>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</si>
  <si>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</si>
  <si>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</si>
  <si>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</si>
  <si>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</si>
  <si>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</si>
  <si>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</si>
  <si>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</si>
  <si>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</si>
  <si>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</si>
  <si>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</si>
  <si>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</si>
  <si>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</si>
  <si>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</si>
  <si>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</si>
  <si>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</si>
  <si>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</si>
  <si>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</si>
  <si>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</si>
  <si>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</si>
  <si>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</si>
  <si>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</si>
  <si>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</si>
  <si>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</si>
  <si>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</si>
  <si>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</si>
  <si>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</si>
  <si>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</si>
  <si>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</si>
  <si>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</si>
  <si>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</si>
  <si>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</si>
  <si>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</si>
  <si>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</si>
  <si>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</si>
  <si>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</si>
  <si>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</si>
  <si>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</si>
  <si>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</si>
  <si>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</si>
  <si>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</si>
  <si>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</si>
  <si>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</si>
  <si>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</si>
  <si>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</si>
  <si>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</si>
  <si>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</si>
  <si>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</si>
  <si>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</si>
  <si>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</si>
  <si>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</si>
  <si>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</si>
  <si>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</si>
  <si>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</si>
  <si>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</si>
  <si>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</si>
  <si>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</si>
  <si>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</si>
  <si>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</si>
  <si>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</si>
  <si>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</si>
  <si>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</si>
  <si>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</si>
  <si>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</si>
  <si>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</si>
  <si>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</si>
  <si>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</si>
  <si>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</si>
  <si>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</si>
  <si>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</si>
  <si>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</si>
  <si>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</si>
  <si>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</si>
  <si>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</si>
  <si>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</si>
  <si>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</si>
  <si>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</si>
  <si>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</si>
  <si>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</si>
  <si>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</si>
  <si>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</si>
  <si>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</si>
  <si>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</si>
  <si>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</si>
  <si>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</si>
  <si>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</si>
  <si>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</si>
  <si>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</si>
  <si>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</si>
  <si>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</si>
  <si>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</si>
  <si>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</si>
  <si>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</si>
  <si>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</si>
  <si>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</si>
  <si>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</si>
  <si>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</si>
  <si>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</si>
  <si>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</si>
  <si>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</si>
  <si>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</si>
  <si>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</si>
  <si>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</si>
  <si>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</si>
  <si>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</si>
  <si>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</si>
  <si>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</si>
  <si>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</si>
  <si>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</si>
  <si>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</si>
  <si>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</si>
  <si>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</si>
  <si>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</si>
  <si>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</si>
  <si>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</si>
  <si>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</si>
  <si>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</si>
  <si>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</si>
  <si>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</si>
  <si>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</si>
  <si>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</si>
  <si>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</si>
  <si>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</si>
  <si>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</si>
  <si>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</si>
  <si>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</si>
  <si>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</si>
  <si>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</si>
  <si>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</si>
  <si>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</si>
  <si>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</si>
  <si>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</si>
  <si>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</si>
  <si>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</si>
  <si>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</si>
  <si>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</si>
  <si>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</si>
  <si>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</si>
  <si>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</si>
  <si>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</si>
  <si>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</si>
  <si>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</si>
  <si>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</si>
  <si>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</si>
  <si>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</si>
  <si>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</si>
  <si>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</si>
  <si>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</si>
  <si>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</si>
  <si>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</si>
  <si>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</si>
  <si>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</si>
  <si>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</si>
  <si>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</si>
  <si>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</si>
  <si>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</si>
  <si>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</si>
  <si>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</si>
  <si>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</si>
  <si>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</si>
  <si>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</si>
  <si>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</si>
  <si>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</si>
  <si>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</si>
  <si>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</si>
  <si>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</si>
  <si>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</si>
  <si>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</si>
  <si>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</si>
  <si>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</si>
  <si>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</si>
  <si>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</si>
  <si>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</si>
  <si>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</si>
  <si>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</si>
  <si>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</si>
  <si>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</si>
  <si>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</si>
  <si>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</si>
  <si>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</si>
  <si>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</si>
  <si>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</si>
  <si>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</si>
  <si>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</si>
  <si>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</si>
  <si>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</si>
  <si>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</si>
  <si>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</si>
  <si>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</si>
  <si>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</si>
  <si>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</si>
  <si>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</si>
  <si>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</si>
  <si>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</si>
  <si>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</si>
  <si>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</si>
  <si>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</si>
  <si>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</si>
  <si>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</si>
  <si>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</si>
  <si>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</si>
  <si>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</si>
  <si>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</si>
  <si>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</si>
  <si>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</si>
  <si>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</si>
  <si>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</si>
  <si>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</si>
  <si>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</si>
  <si>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</si>
  <si>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</si>
  <si>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</si>
  <si>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</si>
  <si>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</si>
  <si>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</si>
  <si>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</si>
  <si>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</si>
  <si>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</si>
  <si>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</si>
  <si>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</si>
  <si>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</si>
  <si>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</si>
  <si>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</si>
  <si>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</si>
  <si>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</si>
  <si>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</si>
  <si>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</si>
  <si>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</si>
  <si>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</si>
  <si>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</si>
  <si>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</si>
  <si>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</si>
  <si>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</si>
  <si>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</si>
  <si>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</si>
  <si>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</si>
  <si>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</si>
  <si>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</si>
  <si>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</si>
  <si>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</si>
  <si>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</si>
  <si>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</si>
  <si>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</si>
  <si>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</si>
  <si>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</si>
  <si>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</si>
  <si>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</si>
  <si>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</si>
  <si>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</si>
  <si>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</si>
  <si>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</si>
  <si>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</si>
  <si>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</si>
  <si>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</si>
  <si>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</si>
  <si>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</si>
  <si>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</si>
  <si>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</si>
  <si>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</si>
  <si>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</si>
  <si>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</si>
  <si>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</si>
  <si>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</si>
  <si>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</si>
  <si>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</si>
  <si>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</si>
  <si>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</si>
  <si>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</si>
  <si>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</si>
  <si>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</si>
  <si>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</si>
  <si>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</si>
  <si>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</si>
  <si>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</si>
  <si>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</si>
  <si>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</si>
  <si>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</si>
  <si>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</si>
  <si>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</si>
  <si>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</si>
  <si>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</si>
  <si>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</si>
  <si>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</si>
  <si>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</si>
  <si>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</si>
  <si>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</si>
  <si>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</si>
  <si>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</si>
  <si>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</si>
  <si>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</si>
  <si>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</si>
  <si>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</si>
  <si>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</si>
  <si>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</si>
  <si>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</si>
  <si>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</si>
  <si>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</si>
  <si>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</si>
  <si>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</si>
  <si>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</si>
  <si>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</si>
  <si>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</si>
  <si>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</si>
  <si>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</si>
  <si>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</si>
  <si>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</si>
  <si>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</si>
  <si>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</si>
  <si>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</si>
  <si>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</si>
  <si>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</si>
  <si>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</si>
  <si>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</si>
  <si>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</si>
  <si>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</si>
  <si>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</si>
  <si>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</si>
  <si>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</si>
  <si>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</si>
  <si>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</si>
  <si>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</si>
  <si>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</si>
  <si>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</si>
  <si>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</si>
  <si>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</si>
  <si>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</si>
  <si>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</si>
  <si>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</si>
  <si>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</si>
  <si>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</si>
  <si>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</si>
  <si>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</si>
  <si>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</si>
  <si>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</si>
  <si>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</si>
  <si>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</si>
  <si>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</si>
  <si>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</si>
  <si>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</si>
  <si>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</si>
  <si>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</si>
  <si>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</si>
  <si>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</si>
  <si>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</si>
  <si>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</si>
  <si>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</si>
  <si>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</si>
  <si>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</si>
  <si>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</si>
  <si>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</si>
  <si>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</si>
  <si>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</si>
  <si>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</si>
  <si>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</si>
  <si>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</si>
  <si>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</si>
  <si>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</si>
  <si>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</si>
  <si>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</si>
  <si>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</si>
  <si>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</si>
  <si>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</si>
  <si>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</si>
  <si>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</si>
  <si>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</si>
  <si>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</si>
  <si>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</si>
  <si>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</si>
  <si>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</si>
  <si>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</si>
  <si>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</si>
  <si>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</si>
  <si>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</si>
  <si>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</si>
  <si>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</si>
  <si>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</si>
  <si>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</si>
  <si>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</si>
  <si>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</si>
  <si>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</si>
  <si>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</si>
  <si>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</si>
  <si>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</si>
  <si>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</si>
  <si>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</si>
  <si>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</si>
  <si>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</si>
  <si>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</si>
  <si>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</si>
  <si>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</si>
  <si>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</si>
  <si>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</si>
  <si>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</si>
  <si>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</si>
  <si>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</si>
  <si>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</si>
  <si>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</si>
  <si>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</si>
  <si>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</si>
  <si>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</si>
  <si>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</si>
  <si>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</si>
  <si>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</si>
  <si>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</si>
  <si>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</si>
  <si>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</si>
  <si>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</si>
  <si>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</si>
  <si>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</si>
  <si>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</si>
  <si>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</si>
  <si>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</si>
  <si>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</si>
  <si>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</si>
  <si>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</si>
  <si>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</si>
  <si>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</si>
  <si>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</si>
  <si>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</si>
  <si>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</si>
  <si>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</si>
  <si>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</si>
  <si>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</si>
  <si>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</si>
  <si>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</si>
  <si>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</si>
  <si>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</si>
  <si>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</si>
  <si>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</si>
  <si>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</si>
  <si>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</si>
  <si>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</si>
  <si>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</si>
  <si>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</si>
  <si>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</si>
  <si>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</si>
  <si>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</si>
  <si>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</si>
  <si>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</si>
  <si>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</si>
  <si>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</si>
  <si>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</si>
  <si>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</si>
  <si>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</si>
  <si>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</si>
  <si>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</si>
  <si>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</si>
  <si>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</si>
  <si>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</si>
  <si>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</si>
  <si>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</si>
  <si>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</si>
  <si>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</si>
  <si>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</si>
  <si>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</si>
  <si>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</si>
  <si>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</si>
  <si>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</si>
  <si>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</si>
  <si>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</si>
  <si>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</si>
  <si>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</si>
  <si>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</si>
  <si>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</si>
  <si>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</si>
  <si>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</si>
  <si>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</si>
  <si>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</si>
  <si>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</si>
  <si>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</si>
  <si>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</si>
  <si>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</si>
  <si>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</si>
  <si>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</si>
  <si>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</si>
  <si>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</si>
  <si>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</si>
  <si>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</si>
  <si>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</si>
  <si>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</si>
  <si>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</si>
  <si>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</si>
  <si>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</si>
  <si>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</si>
  <si>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</si>
  <si>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</si>
  <si>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</si>
  <si>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</si>
  <si>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</si>
  <si>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</si>
  <si>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</si>
  <si>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</si>
  <si>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</si>
  <si>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</si>
  <si>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</si>
  <si>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</si>
  <si>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</si>
  <si>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</si>
  <si>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</si>
  <si>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</si>
  <si>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</si>
  <si>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</si>
  <si>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</si>
  <si>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</si>
  <si>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</si>
  <si>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</si>
  <si>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</si>
  <si>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</si>
  <si>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</si>
  <si>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</si>
  <si>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</si>
  <si>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</si>
  <si>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</si>
  <si>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</si>
  <si>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</si>
  <si>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</si>
  <si>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</si>
  <si>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</si>
  <si>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</si>
  <si>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</si>
  <si>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</si>
  <si>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</si>
  <si>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</si>
  <si>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</si>
  <si>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</si>
  <si>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</si>
  <si>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</si>
  <si>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</si>
  <si>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</si>
  <si>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</si>
  <si>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</si>
  <si>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</si>
  <si>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</si>
  <si>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</si>
  <si>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</si>
  <si>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</si>
  <si>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</si>
  <si>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</si>
  <si>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</si>
  <si>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</si>
  <si>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</si>
  <si>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</si>
  <si>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</si>
  <si>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</si>
  <si>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</si>
  <si>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</si>
  <si>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</si>
  <si>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</si>
  <si>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</si>
  <si>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</si>
  <si>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</si>
  <si>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</si>
  <si>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</si>
  <si>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</si>
  <si>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</si>
  <si>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</si>
  <si>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</si>
  <si>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</si>
  <si>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</si>
  <si>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</si>
  <si>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</si>
  <si>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</si>
  <si>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</si>
  <si>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</si>
  <si>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</si>
  <si>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</si>
  <si>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</si>
  <si>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</si>
  <si>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</si>
  <si>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</si>
  <si>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</si>
  <si>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</si>
  <si>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</si>
  <si>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</si>
  <si>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</si>
  <si>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</si>
  <si>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</si>
  <si>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</si>
  <si>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</si>
  <si>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</si>
  <si>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</si>
  <si>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</si>
  <si>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</si>
  <si>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</si>
  <si>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</si>
  <si>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</si>
  <si>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</si>
  <si>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</si>
  <si>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</si>
  <si>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</si>
  <si>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</si>
  <si>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</si>
  <si>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</si>
  <si>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</si>
  <si>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</si>
  <si>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</si>
  <si>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</si>
  <si>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</si>
  <si>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</si>
  <si>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</si>
  <si>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</si>
  <si>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</si>
  <si>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</si>
  <si>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</si>
  <si>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</si>
  <si>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</si>
  <si>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</si>
  <si>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</si>
  <si>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</si>
  <si>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</si>
  <si>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</si>
  <si>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</si>
  <si>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</si>
  <si>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</si>
  <si>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</si>
  <si>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</si>
  <si>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</si>
  <si>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</si>
  <si>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</si>
  <si>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</si>
  <si>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</si>
  <si>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</si>
  <si>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</si>
  <si>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</si>
  <si>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</si>
  <si>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</si>
  <si>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</si>
  <si>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</si>
  <si>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</si>
  <si>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</si>
  <si>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</si>
  <si>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</si>
  <si>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</si>
  <si>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</si>
  <si>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</si>
  <si>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</si>
  <si>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</si>
  <si>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</si>
  <si>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</si>
  <si>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</si>
  <si>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</si>
  <si>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</si>
  <si>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</si>
  <si>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</si>
  <si>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</si>
  <si>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</si>
  <si>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</si>
  <si>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</si>
  <si>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</si>
  <si>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</si>
  <si>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</si>
  <si>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</si>
  <si>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</si>
  <si>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</si>
  <si>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</si>
  <si>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</si>
  <si>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</si>
  <si>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</si>
  <si>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</si>
  <si>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</si>
  <si>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</si>
  <si>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</si>
  <si>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</si>
  <si>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</si>
  <si>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</si>
  <si>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</si>
  <si>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</si>
  <si>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</si>
  <si>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</si>
  <si>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</si>
  <si>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</si>
  <si>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</si>
  <si>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</si>
  <si>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</si>
  <si>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</si>
  <si>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</si>
  <si>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</si>
  <si>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</si>
  <si>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</si>
  <si>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</si>
  <si>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</si>
  <si>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</si>
  <si>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</si>
  <si>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</si>
  <si>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</si>
  <si>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</si>
  <si>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</si>
  <si>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</si>
  <si>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</si>
  <si>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</si>
  <si>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</si>
  <si>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</si>
  <si>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</si>
  <si>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</si>
  <si>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</si>
  <si>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</si>
  <si>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</si>
  <si>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</si>
  <si>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</si>
  <si>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</si>
  <si>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</si>
  <si>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</si>
  <si>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</si>
  <si>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</si>
  <si>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</si>
  <si>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</si>
  <si>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</si>
  <si>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</si>
  <si>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</si>
  <si>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</si>
  <si>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</si>
  <si>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</si>
  <si>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</si>
  <si>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</si>
  <si>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</si>
  <si>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</si>
  <si>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</si>
  <si>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</si>
  <si>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</si>
  <si>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</si>
  <si>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</si>
  <si>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</si>
  <si>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</si>
  <si>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</si>
  <si>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</si>
  <si>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</si>
  <si>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</si>
  <si>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</si>
  <si>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</si>
  <si>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</si>
  <si>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</si>
  <si>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</si>
  <si>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</si>
  <si>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</si>
  <si>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</si>
  <si>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</si>
  <si>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</si>
  <si>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</si>
  <si>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</si>
  <si>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</si>
  <si>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</si>
  <si>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</si>
  <si>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</si>
  <si>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</si>
  <si>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</si>
  <si>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</si>
  <si>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</si>
  <si>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</si>
  <si>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</si>
  <si>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</si>
  <si>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</si>
  <si>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</si>
  <si>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</si>
  <si>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</si>
  <si>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</si>
  <si>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</si>
  <si>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</si>
  <si>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</si>
  <si>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</si>
  <si>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</si>
  <si>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</si>
  <si>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</si>
  <si>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</si>
  <si>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</si>
  <si>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</si>
  <si>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</si>
  <si>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</si>
  <si>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</si>
  <si>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</si>
  <si>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</si>
  <si>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</si>
  <si>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</si>
  <si>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</si>
  <si>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</si>
  <si>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</si>
  <si>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</si>
  <si>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</si>
  <si>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</si>
  <si>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</si>
  <si>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</si>
  <si>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</si>
  <si>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</si>
  <si>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</si>
  <si>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</si>
  <si>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</si>
  <si>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</si>
  <si>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</si>
  <si>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</si>
  <si>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</si>
  <si>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</si>
  <si>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</si>
  <si>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</si>
  <si>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</si>
  <si>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</si>
  <si>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</si>
  <si>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</si>
  <si>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</si>
  <si>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</si>
  <si>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</si>
  <si>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</si>
  <si>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</si>
  <si>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</si>
  <si>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</si>
  <si>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</si>
  <si>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</si>
  <si>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</si>
  <si>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</si>
  <si>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</si>
  <si>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</si>
  <si>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</si>
  <si>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</si>
  <si>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</si>
  <si>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</si>
  <si>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</si>
  <si>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</si>
  <si>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</si>
  <si>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</si>
  <si>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</si>
  <si>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</si>
  <si>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</si>
  <si>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</si>
  <si>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</si>
  <si>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</si>
  <si>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</si>
  <si>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</si>
  <si>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</si>
  <si>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</si>
  <si>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</si>
  <si>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</si>
  <si>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</si>
  <si>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</si>
  <si>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</si>
  <si>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</si>
  <si>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</si>
  <si>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</si>
  <si>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</si>
  <si>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</si>
  <si>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</si>
  <si>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</si>
  <si>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</si>
  <si>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</si>
  <si>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</si>
  <si>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</si>
  <si>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</si>
  <si>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</si>
  <si>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</si>
  <si>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</si>
  <si>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</si>
  <si>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</si>
  <si>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</si>
  <si>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</si>
  <si>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</si>
  <si>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</si>
  <si>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</si>
  <si>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</si>
  <si>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</si>
  <si>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</si>
  <si>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</si>
  <si>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</si>
  <si>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</si>
  <si>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</si>
  <si>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</si>
  <si>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</si>
  <si>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</si>
  <si>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</si>
  <si>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</si>
  <si>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</si>
  <si>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</si>
  <si>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</si>
  <si>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</si>
  <si>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</si>
  <si>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</si>
  <si>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</si>
  <si>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</si>
  <si>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</si>
  <si>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</si>
  <si>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</si>
  <si>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</si>
  <si>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</si>
  <si>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</si>
  <si>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</si>
  <si>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</si>
  <si>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</si>
  <si>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</si>
  <si>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</si>
  <si>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</si>
  <si>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</si>
  <si>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</si>
  <si>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</si>
  <si>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</si>
  <si>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</si>
  <si>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</si>
  <si>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</si>
  <si>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</si>
  <si>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</si>
  <si>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</si>
  <si>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</si>
  <si>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</si>
  <si>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</si>
  <si>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</si>
  <si>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</si>
  <si>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</si>
  <si>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</si>
  <si>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</si>
  <si>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</si>
  <si>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</si>
  <si>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</si>
  <si>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</si>
  <si>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</si>
  <si>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</si>
  <si>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</si>
  <si>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</si>
  <si>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</si>
  <si>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</si>
  <si>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</si>
  <si>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</si>
  <si>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</si>
  <si>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</si>
  <si>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</si>
  <si>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</si>
  <si>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</si>
  <si>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</si>
  <si>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</si>
  <si>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</si>
  <si>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</si>
  <si>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</si>
  <si>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</si>
  <si>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</si>
  <si>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</si>
  <si>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</si>
  <si>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</si>
  <si>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</si>
  <si>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</si>
  <si>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</si>
  <si>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</si>
  <si>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</si>
  <si>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</si>
  <si>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</si>
  <si>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</si>
  <si>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</si>
  <si>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</si>
  <si>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</si>
  <si>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</si>
  <si>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</si>
  <si>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</si>
  <si>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</si>
  <si>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</si>
  <si>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</si>
  <si>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</si>
  <si>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</si>
  <si>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</si>
  <si>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</si>
  <si>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</si>
  <si>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</si>
  <si>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</si>
  <si>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</si>
  <si>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</si>
  <si>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</si>
  <si>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</si>
  <si>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</si>
  <si>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</si>
  <si>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</si>
  <si>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</si>
  <si>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</si>
  <si>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</si>
  <si>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</si>
  <si>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</si>
  <si>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</si>
  <si>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</si>
  <si>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</si>
  <si>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</si>
  <si>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</si>
  <si>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</si>
  <si>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</si>
  <si>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</si>
  <si>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</si>
  <si>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</si>
  <si>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</si>
  <si>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</si>
  <si>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</si>
  <si>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</si>
  <si>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</si>
  <si>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</si>
  <si>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</si>
  <si>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</si>
  <si>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</si>
  <si>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</si>
  <si>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</si>
  <si>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</si>
  <si>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</si>
  <si>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</si>
  <si>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</si>
  <si>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</si>
  <si>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</si>
  <si>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</si>
  <si>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</si>
  <si>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</si>
  <si>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</si>
  <si>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</si>
  <si>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</si>
  <si>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</si>
  <si>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</si>
  <si>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</si>
  <si>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</si>
  <si>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</si>
  <si>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</si>
  <si>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</si>
  <si>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</si>
  <si>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</si>
  <si>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</si>
  <si>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</si>
  <si>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</si>
  <si>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</si>
  <si>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</si>
  <si>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</si>
  <si>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</si>
  <si>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</si>
  <si>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</si>
  <si>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</si>
  <si>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</si>
  <si>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</si>
  <si>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</si>
  <si>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</si>
  <si>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</si>
  <si>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</si>
  <si>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</si>
  <si>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</si>
  <si>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</si>
  <si>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</si>
  <si>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</si>
  <si>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</si>
  <si>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</si>
  <si>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</si>
  <si>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</si>
  <si>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</si>
  <si>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</si>
  <si>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</si>
  <si>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</si>
  <si>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</si>
  <si>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</si>
  <si>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</si>
  <si>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</si>
  <si>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</si>
  <si>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</si>
  <si>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</si>
  <si>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</si>
  <si>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</si>
  <si>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</si>
  <si>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</si>
  <si>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</si>
  <si>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</si>
  <si>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</si>
  <si>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</si>
  <si>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</si>
  <si>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</si>
  <si>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</si>
  <si>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</si>
  <si>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</si>
  <si>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</si>
  <si>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</si>
  <si>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</si>
  <si>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</si>
  <si>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</si>
  <si>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</si>
  <si>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</si>
  <si>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</si>
  <si>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</si>
  <si>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</si>
  <si>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</si>
  <si>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</si>
  <si>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</si>
  <si>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</si>
  <si>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</si>
  <si>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</si>
  <si>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</si>
  <si>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</si>
  <si>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</si>
  <si>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</si>
  <si>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</si>
  <si>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</si>
  <si>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</si>
  <si>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</si>
  <si>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</si>
  <si>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</si>
  <si>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</si>
  <si>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</si>
  <si>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</si>
  <si>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</si>
  <si>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</si>
  <si>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</si>
  <si>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</si>
  <si>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</si>
  <si>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</si>
  <si>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</si>
  <si>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</si>
  <si>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</si>
  <si>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</si>
  <si>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</si>
  <si>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</si>
  <si>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</si>
  <si>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</si>
  <si>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</si>
  <si>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</si>
  <si>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</si>
  <si>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</si>
  <si>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</si>
  <si>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</si>
  <si>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</si>
  <si>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</si>
  <si>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</si>
  <si>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</si>
  <si>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</si>
  <si>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</si>
  <si>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</si>
  <si>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</si>
  <si>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</si>
  <si>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</si>
  <si>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</si>
  <si>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</si>
  <si>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</si>
  <si>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</si>
  <si>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</si>
  <si>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</si>
  <si>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</si>
  <si>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</si>
  <si>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</si>
  <si>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</si>
  <si>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</si>
  <si>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</si>
  <si>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</si>
  <si>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</si>
  <si>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</si>
  <si>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</si>
  <si>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</si>
  <si>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</si>
  <si>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</si>
  <si>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</si>
  <si>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</si>
  <si>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</si>
  <si>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</si>
  <si>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</si>
  <si>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</si>
  <si>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</si>
  <si>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</si>
  <si>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</si>
  <si>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</si>
  <si>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</si>
  <si>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</si>
  <si>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</si>
  <si>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</si>
  <si>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</si>
  <si>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</si>
  <si>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</si>
  <si>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</si>
  <si>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</si>
  <si>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</si>
  <si>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</si>
  <si>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</si>
  <si>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</si>
  <si>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</si>
  <si>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</si>
  <si>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</si>
  <si>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</si>
  <si>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</si>
  <si>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</si>
  <si>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</si>
  <si>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</si>
  <si>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</si>
  <si>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</si>
  <si>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</si>
  <si>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</si>
  <si>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</si>
  <si>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</si>
  <si>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</si>
  <si>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</si>
  <si>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</si>
  <si>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</si>
  <si>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</si>
  <si>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</si>
  <si>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</si>
  <si>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</si>
  <si>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</si>
  <si>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</si>
  <si>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</si>
  <si>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</si>
  <si>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</si>
  <si>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</si>
  <si>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</si>
  <si>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</si>
  <si>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</si>
  <si>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</si>
  <si>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</si>
  <si>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</si>
  <si>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</si>
  <si>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</si>
  <si>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</si>
  <si>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</si>
  <si>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</si>
  <si>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</si>
  <si>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</si>
  <si>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</si>
  <si>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</si>
  <si>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</si>
  <si>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</si>
  <si>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</si>
  <si>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</si>
  <si>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</si>
  <si>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</si>
  <si>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</si>
  <si>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</si>
  <si>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</si>
  <si>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</si>
  <si>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</si>
  <si>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</si>
  <si>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</si>
  <si>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</si>
  <si>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</si>
  <si>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</si>
  <si>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</si>
  <si>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</si>
  <si>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</si>
  <si>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</si>
  <si>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</si>
  <si>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</si>
  <si>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</si>
  <si>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</si>
  <si>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</si>
  <si>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</si>
  <si>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</si>
  <si>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</si>
  <si>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</si>
  <si>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</si>
  <si>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</si>
  <si>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</si>
  <si>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</si>
  <si>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</si>
  <si>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</si>
  <si>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</si>
  <si>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</si>
  <si>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</si>
  <si>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</si>
  <si>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</si>
  <si>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</si>
  <si>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</si>
  <si>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</si>
  <si>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</si>
  <si>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</si>
  <si>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</si>
  <si>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</si>
  <si>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</si>
  <si>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</si>
  <si>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</si>
  <si>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</si>
  <si>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</si>
  <si>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</si>
  <si>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</si>
  <si>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</si>
  <si>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</si>
  <si>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</si>
  <si>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</si>
  <si>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</si>
  <si>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</si>
  <si>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</si>
  <si>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</si>
  <si>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</si>
  <si>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</si>
  <si>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</si>
  <si>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</si>
  <si>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</si>
  <si>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</si>
  <si>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</si>
  <si>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</si>
  <si>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</si>
  <si>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</si>
  <si>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</si>
  <si>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</si>
  <si>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</si>
  <si>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</si>
  <si>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</si>
  <si>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</si>
  <si>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</si>
  <si>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</si>
  <si>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</si>
  <si>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</si>
  <si>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</si>
  <si>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</si>
  <si>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</si>
  <si>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</si>
  <si>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</si>
  <si>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</si>
  <si>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</si>
  <si>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</si>
  <si>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</si>
  <si>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</si>
  <si>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</si>
  <si>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</si>
  <si>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</si>
  <si>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</si>
  <si>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</si>
  <si>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</si>
  <si>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</si>
  <si>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</si>
  <si>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</si>
  <si>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</si>
  <si>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</si>
  <si>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</si>
  <si>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</si>
  <si>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</si>
  <si>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</si>
  <si>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</si>
  <si>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</si>
  <si>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</si>
  <si>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</si>
  <si>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</si>
  <si>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</si>
  <si>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</si>
  <si>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</si>
  <si>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</si>
  <si>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</si>
  <si>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</si>
  <si>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</si>
  <si>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</si>
  <si>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</si>
  <si>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</si>
  <si>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</si>
  <si>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</si>
  <si>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</si>
  <si>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</si>
  <si>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</si>
  <si>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</si>
  <si>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</si>
  <si>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</si>
  <si>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</si>
  <si>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</si>
  <si>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</si>
  <si>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</si>
  <si>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</si>
  <si>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</si>
  <si>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</si>
  <si>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</si>
  <si>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</si>
  <si>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</si>
  <si>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</si>
  <si>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</si>
  <si>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</si>
  <si>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</si>
  <si>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</si>
  <si>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</si>
  <si>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</si>
  <si>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</si>
  <si>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</si>
  <si>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</si>
  <si>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</si>
  <si>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</si>
  <si>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</si>
  <si>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</si>
  <si>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</si>
  <si>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</si>
  <si>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</si>
  <si>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</si>
  <si>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</si>
  <si>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</si>
  <si>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</si>
  <si>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</si>
  <si>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</si>
  <si>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</si>
  <si>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</si>
  <si>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</si>
  <si>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</si>
  <si>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</si>
  <si>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</si>
  <si>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</si>
  <si>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</si>
  <si>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</si>
  <si>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</si>
  <si>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</si>
  <si>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</si>
  <si>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</si>
  <si>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</si>
  <si>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</si>
  <si>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</si>
  <si>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</si>
  <si>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</si>
  <si>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</si>
  <si>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</si>
  <si>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</si>
  <si>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</si>
  <si>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</si>
  <si>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</si>
  <si>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</si>
  <si>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</si>
  <si>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</si>
  <si>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</si>
  <si>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</si>
  <si>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</si>
  <si>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</si>
  <si>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</si>
  <si>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</si>
  <si>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</si>
  <si>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</si>
  <si>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</si>
  <si>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</si>
  <si>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</si>
  <si>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</si>
  <si>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</si>
  <si>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</si>
  <si>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</si>
  <si>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</si>
  <si>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</si>
  <si>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</si>
  <si>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</si>
  <si>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</si>
  <si>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</si>
  <si>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</si>
  <si>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</si>
  <si>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</si>
  <si>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</si>
  <si>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</si>
  <si>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</si>
  <si>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</si>
  <si>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</si>
  <si>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</si>
  <si>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</si>
  <si>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</si>
  <si>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</si>
  <si>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</si>
  <si>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</si>
  <si>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</si>
  <si>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</si>
  <si>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</si>
  <si>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</si>
  <si>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</si>
  <si>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</si>
  <si>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</si>
  <si>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</si>
  <si>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</si>
  <si>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</si>
  <si>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</si>
  <si>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</si>
  <si>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</si>
  <si>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</si>
  <si>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</si>
  <si>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</si>
  <si>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</si>
  <si>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</si>
  <si>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</si>
  <si>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</si>
  <si>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</si>
  <si>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</si>
  <si>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</si>
  <si>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</si>
  <si>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</si>
  <si>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</si>
  <si>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</si>
  <si>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</si>
  <si>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</si>
  <si>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</si>
  <si>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</si>
  <si>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</si>
  <si>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</si>
  <si>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</si>
  <si>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</si>
  <si>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</si>
  <si>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</si>
  <si>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</si>
  <si>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</si>
  <si>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</si>
  <si>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</si>
  <si>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</si>
  <si>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</si>
  <si>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</si>
  <si>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</si>
  <si>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</si>
  <si>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</si>
  <si>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</si>
  <si>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</si>
  <si>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</si>
  <si>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</si>
  <si>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</si>
  <si>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</si>
  <si>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</si>
  <si>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</si>
  <si>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</si>
  <si>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</si>
  <si>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</si>
  <si>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</si>
  <si>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</si>
  <si>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</si>
  <si>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</si>
  <si>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</si>
  <si>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</si>
  <si>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</si>
  <si>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</si>
  <si>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</si>
  <si>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</si>
  <si>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</si>
  <si>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</si>
  <si>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</si>
  <si>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</si>
  <si>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</si>
  <si>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</si>
  <si>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</si>
  <si>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</si>
  <si>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</si>
  <si>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</si>
  <si>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</si>
  <si>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</si>
  <si>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</si>
  <si>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</si>
  <si>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</si>
  <si>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</si>
  <si>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</si>
  <si>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</si>
  <si>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</si>
  <si>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</si>
  <si>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</si>
  <si>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</si>
  <si>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</si>
  <si>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</si>
  <si>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</si>
  <si>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</si>
  <si>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</si>
  <si>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</si>
  <si>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</si>
  <si>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</si>
  <si>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</si>
  <si>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</si>
  <si>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</si>
  <si>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</si>
  <si>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</si>
  <si>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</si>
  <si>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</si>
  <si>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</si>
  <si>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</si>
  <si>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</si>
  <si>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</si>
  <si>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</si>
  <si>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</si>
  <si>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</si>
  <si>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</si>
  <si>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</si>
  <si>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</si>
  <si>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</si>
  <si>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</si>
  <si>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</si>
  <si>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</si>
  <si>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</si>
  <si>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</si>
  <si>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</si>
  <si>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</si>
  <si>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</si>
  <si>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</si>
  <si>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</si>
  <si>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</si>
  <si>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</si>
  <si>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</si>
  <si>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</si>
  <si>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</si>
  <si>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</si>
  <si>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</si>
  <si>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</si>
  <si>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</si>
  <si>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</si>
  <si>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</si>
  <si>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</si>
  <si>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</si>
  <si>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</si>
  <si>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</si>
  <si>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</si>
  <si>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</si>
  <si>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</si>
  <si>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</si>
  <si>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</si>
  <si>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</si>
  <si>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</si>
  <si>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</si>
  <si>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</si>
  <si>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</si>
  <si>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</si>
  <si>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</si>
  <si>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</si>
  <si>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</si>
  <si>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</si>
  <si>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</si>
  <si>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</si>
  <si>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</si>
  <si>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</si>
  <si>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</si>
  <si>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</si>
  <si>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</si>
  <si>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</si>
  <si>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</si>
  <si>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</si>
  <si>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</si>
  <si>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</si>
  <si>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</si>
  <si>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</si>
  <si>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</si>
  <si>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</si>
  <si>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</si>
  <si>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</si>
  <si>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</si>
  <si>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</si>
  <si>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</si>
  <si>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</si>
  <si>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</si>
  <si>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</si>
  <si>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</si>
  <si>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</si>
  <si>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</si>
  <si>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</si>
  <si>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</si>
  <si>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</si>
  <si>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</si>
  <si>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</si>
  <si>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</si>
  <si>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</si>
  <si>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</si>
  <si>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</si>
  <si>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</si>
  <si>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</si>
  <si>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</si>
  <si>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</si>
  <si>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</si>
  <si>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</si>
  <si>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</si>
  <si>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</si>
  <si>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</si>
  <si>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</si>
  <si>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</si>
  <si>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</si>
  <si>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</si>
  <si>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</si>
  <si>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</si>
  <si>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</si>
  <si>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</si>
  <si>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</si>
  <si>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</si>
  <si>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</si>
  <si>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</si>
  <si>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</si>
  <si>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</si>
  <si>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</si>
  <si>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</si>
  <si>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</si>
  <si>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</si>
  <si>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</si>
  <si>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</si>
  <si>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</si>
  <si>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</si>
  <si>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</si>
  <si>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</si>
  <si>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</si>
  <si>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</si>
  <si>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</si>
  <si>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</si>
  <si>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</si>
  <si>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</si>
  <si>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</si>
  <si>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</si>
  <si>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</si>
  <si>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</si>
  <si>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</si>
  <si>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</si>
  <si>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</si>
  <si>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</si>
  <si>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</si>
  <si>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</si>
  <si>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</si>
  <si>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</si>
  <si>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</si>
  <si>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</si>
  <si>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</si>
  <si>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</si>
  <si>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</si>
  <si>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</si>
  <si>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</si>
  <si>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</si>
  <si>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</si>
  <si>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</si>
  <si>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</si>
  <si>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</si>
  <si>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</si>
  <si>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</si>
  <si>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</si>
  <si>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</si>
  <si>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</si>
  <si>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</si>
  <si>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</si>
  <si>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</si>
  <si>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</si>
  <si>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</si>
  <si>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</si>
  <si>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</si>
  <si>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</si>
  <si>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</si>
  <si>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</si>
  <si>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</si>
  <si>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</si>
  <si>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</si>
  <si>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</si>
  <si>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</si>
  <si>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</si>
  <si>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</si>
  <si>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</si>
  <si>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</si>
  <si>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</si>
  <si>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</si>
  <si>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</si>
  <si>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</si>
  <si>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</si>
  <si>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</si>
  <si>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</si>
  <si>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</si>
  <si>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</si>
  <si>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</si>
  <si>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</si>
  <si>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</si>
  <si>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</si>
  <si>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</si>
  <si>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</si>
  <si>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</si>
  <si>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</si>
  <si>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</si>
  <si>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</si>
  <si>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</si>
  <si>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</si>
  <si>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</si>
  <si>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</si>
  <si>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</si>
  <si>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</si>
  <si>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</si>
  <si>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</si>
  <si>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</si>
  <si>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</si>
  <si>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</si>
  <si>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</si>
  <si>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</si>
  <si>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</si>
  <si>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</si>
  <si>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</si>
  <si>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</si>
  <si>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</si>
  <si>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</si>
  <si>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</si>
  <si>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</si>
  <si>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</si>
  <si>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</si>
  <si>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</si>
  <si>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</si>
  <si>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</si>
  <si>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</si>
  <si>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</si>
  <si>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</si>
  <si>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</si>
  <si>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</si>
  <si>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</si>
  <si>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</si>
  <si>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</si>
  <si>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</si>
  <si>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</si>
  <si>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</si>
  <si>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</si>
  <si>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</si>
  <si>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</si>
  <si>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</si>
  <si>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</si>
  <si>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</si>
  <si>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</si>
  <si>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</si>
  <si>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</si>
  <si>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</si>
  <si>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</si>
  <si>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</si>
  <si>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</si>
  <si>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</si>
  <si>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</si>
  <si>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</si>
  <si>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</si>
  <si>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</si>
  <si>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</si>
  <si>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</si>
  <si>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</si>
  <si>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</si>
  <si>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</si>
  <si>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</si>
  <si>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</si>
  <si>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</si>
  <si>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</si>
  <si>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</si>
  <si>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</si>
  <si>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</si>
  <si>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</si>
  <si>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</si>
  <si>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</si>
  <si>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</si>
  <si>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</si>
  <si>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</si>
  <si>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</si>
  <si>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</si>
  <si>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</si>
  <si>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</si>
  <si>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</si>
  <si>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</si>
  <si>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</si>
  <si>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</si>
  <si>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</si>
  <si>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</si>
  <si>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</si>
  <si>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</si>
  <si>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</si>
  <si>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</si>
  <si>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</si>
  <si>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</si>
  <si>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</si>
  <si>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</si>
  <si>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</si>
  <si>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</si>
  <si>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</si>
  <si>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</si>
  <si>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</si>
  <si>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</si>
  <si>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</si>
  <si>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</si>
  <si>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</si>
  <si>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</si>
  <si>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</si>
  <si>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</si>
  <si>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</si>
  <si>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</si>
  <si>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</si>
  <si>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</si>
  <si>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</si>
  <si>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</si>
  <si>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</si>
  <si>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</si>
  <si>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</si>
  <si>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</si>
  <si>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</si>
  <si>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</si>
  <si>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</si>
  <si>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</si>
  <si>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</si>
  <si>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</si>
  <si>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</si>
  <si>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</si>
  <si>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</si>
  <si>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</si>
  <si>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</si>
  <si>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</si>
  <si>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</si>
  <si>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</si>
  <si>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</si>
  <si>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</si>
  <si>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</si>
  <si>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</si>
  <si>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</si>
  <si>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</si>
  <si>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</si>
  <si>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</si>
  <si>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</si>
  <si>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</si>
  <si>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</si>
  <si>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</si>
  <si>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</si>
  <si>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</si>
  <si>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</si>
  <si>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</si>
  <si>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</si>
  <si>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</si>
  <si>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</si>
  <si>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</si>
  <si>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</si>
  <si>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</si>
  <si>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</si>
  <si>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</si>
  <si>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</si>
  <si>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</si>
  <si>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</si>
  <si>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</si>
  <si>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</si>
  <si>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</si>
  <si>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</si>
  <si>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</si>
  <si>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</si>
  <si>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</si>
  <si>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</si>
  <si>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</si>
  <si>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</si>
  <si>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</si>
  <si>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</si>
  <si>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</si>
  <si>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</si>
  <si>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</si>
  <si>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</si>
  <si>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</si>
  <si>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</si>
  <si>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</si>
  <si>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</si>
  <si>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</si>
  <si>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</si>
  <si>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</si>
  <si>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</si>
  <si>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</si>
  <si>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</si>
  <si>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</si>
  <si>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</si>
  <si>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</si>
  <si>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</si>
  <si>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</si>
  <si>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</si>
  <si>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</si>
  <si>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</si>
  <si>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</si>
  <si>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</si>
  <si>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</si>
  <si>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</si>
  <si>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</si>
  <si>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</si>
  <si>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</si>
  <si>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</si>
  <si>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</si>
  <si>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</si>
  <si>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</si>
  <si>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</si>
  <si>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</si>
  <si>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</si>
  <si>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</si>
  <si>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</si>
  <si>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</si>
  <si>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</si>
  <si>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</si>
  <si>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</si>
  <si>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</si>
  <si>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</si>
  <si>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</si>
  <si>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</si>
  <si>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</si>
  <si>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</si>
  <si>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</si>
  <si>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</si>
  <si>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</si>
  <si>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</si>
  <si>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</si>
  <si>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</si>
  <si>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</si>
  <si>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</si>
  <si>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</si>
  <si>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</si>
  <si>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</si>
  <si>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</si>
  <si>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</si>
  <si>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</si>
  <si>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</si>
  <si>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</si>
  <si>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</si>
  <si>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</si>
  <si>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</si>
  <si>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</si>
  <si>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</si>
  <si>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</si>
  <si>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</si>
  <si>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</si>
  <si>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</si>
  <si>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</si>
  <si>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</si>
  <si>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</si>
  <si>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</si>
  <si>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</si>
  <si>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</si>
  <si>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</si>
  <si>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</si>
  <si>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</si>
  <si>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</si>
  <si>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</si>
  <si>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</si>
  <si>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</si>
  <si>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</si>
  <si>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</si>
  <si>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</si>
  <si>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</si>
  <si>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</si>
  <si>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</si>
  <si>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</si>
  <si>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</si>
  <si>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</si>
  <si>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</si>
  <si>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</si>
  <si>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</si>
  <si>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</si>
  <si>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</si>
  <si>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</si>
  <si>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</si>
  <si>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</si>
  <si>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</si>
  <si>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</si>
  <si>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</si>
  <si>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</si>
  <si>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</si>
  <si>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</si>
  <si>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</si>
  <si>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</si>
  <si>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</si>
  <si>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</si>
  <si>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</si>
  <si>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</si>
  <si>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</si>
  <si>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</si>
  <si>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</si>
  <si>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</si>
  <si>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</si>
  <si>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</si>
  <si>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</si>
  <si>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</si>
  <si>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</si>
  <si>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</si>
  <si>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</si>
  <si>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</si>
  <si>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</si>
  <si>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</si>
  <si>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</si>
  <si>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</si>
  <si>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</si>
  <si>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</si>
  <si>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</si>
  <si>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</si>
  <si>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</si>
  <si>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</si>
  <si>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</si>
  <si>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</si>
  <si>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</si>
  <si>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</si>
  <si>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</si>
  <si>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</si>
  <si>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</si>
  <si>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</si>
  <si>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</si>
  <si>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</si>
  <si>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</si>
  <si>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</si>
  <si>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</si>
  <si>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</si>
  <si>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</si>
  <si>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</si>
  <si>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</si>
  <si>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</si>
  <si>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</si>
  <si>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</si>
  <si>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</si>
  <si>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</si>
  <si>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</si>
  <si>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</si>
  <si>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</si>
  <si>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</si>
  <si>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</si>
  <si>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</si>
  <si>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</si>
  <si>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</si>
  <si>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</si>
  <si>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</si>
  <si>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</si>
  <si>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</si>
  <si>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</si>
  <si>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</si>
  <si>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</si>
  <si>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</si>
  <si>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</si>
  <si>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</si>
  <si>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</si>
  <si>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</si>
  <si>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</si>
  <si>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</si>
  <si>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</si>
  <si>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</si>
  <si>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</si>
  <si>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</si>
  <si>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</si>
  <si>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</si>
  <si>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</si>
  <si>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</si>
  <si>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</si>
  <si>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</si>
  <si>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</si>
  <si>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</si>
  <si>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</si>
  <si>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</si>
  <si>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</si>
  <si>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</si>
  <si>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</si>
  <si>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</si>
  <si>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</si>
  <si>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</si>
  <si>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</si>
  <si>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</si>
  <si>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</si>
  <si>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</si>
  <si>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</si>
  <si>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</si>
  <si>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</si>
  <si>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</si>
  <si>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</si>
  <si>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</si>
  <si>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</si>
  <si>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</si>
  <si>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</si>
  <si>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</si>
  <si>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</si>
  <si>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</si>
  <si>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</si>
  <si>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</si>
  <si>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</si>
  <si>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</si>
  <si>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</si>
  <si>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</si>
  <si>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</si>
  <si>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</si>
  <si>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</si>
  <si>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</si>
  <si>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</si>
  <si>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</si>
  <si>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</si>
  <si>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</si>
  <si>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</si>
  <si>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</si>
  <si>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</si>
  <si>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</si>
  <si>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</si>
  <si>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</si>
  <si>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</si>
  <si>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</si>
  <si>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</si>
  <si>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</si>
  <si>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</si>
  <si>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</si>
  <si>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</si>
  <si>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</si>
  <si>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</si>
  <si>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</si>
  <si>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</si>
  <si>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</si>
  <si>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</si>
  <si>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</si>
  <si>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</si>
  <si>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</si>
  <si>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</si>
  <si>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</si>
  <si>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</si>
  <si>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</si>
  <si>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</si>
  <si>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</si>
  <si>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</si>
  <si>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</si>
  <si>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</si>
  <si>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</si>
  <si>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</si>
  <si>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</si>
  <si>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</si>
  <si>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</si>
  <si>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</si>
  <si>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</si>
  <si>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</si>
  <si>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</si>
  <si>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</si>
  <si>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</si>
  <si>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</si>
  <si>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</si>
  <si>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</si>
  <si>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</si>
  <si>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</si>
  <si>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</si>
  <si>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</si>
  <si>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</si>
  <si>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</si>
  <si>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</si>
  <si>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</si>
  <si>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</si>
  <si>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</si>
  <si>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</si>
  <si>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</si>
  <si>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</si>
  <si>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</si>
  <si>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</si>
  <si>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</si>
  <si>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</si>
  <si>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</si>
  <si>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</si>
  <si>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</si>
  <si>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</si>
  <si>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</si>
  <si>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</si>
  <si>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</si>
  <si>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</si>
  <si>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</si>
  <si>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</si>
  <si>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</si>
  <si>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</si>
  <si>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</si>
  <si>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</si>
  <si>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</si>
  <si>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</si>
  <si>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</si>
  <si>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</si>
  <si>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</si>
  <si>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</si>
  <si>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</si>
  <si>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</si>
  <si>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</si>
  <si>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</si>
  <si>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</si>
  <si>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</si>
  <si>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</si>
  <si>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</si>
  <si>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</si>
  <si>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</si>
  <si>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</si>
  <si>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</si>
  <si>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</si>
  <si>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</si>
  <si>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</si>
  <si>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</si>
  <si>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</si>
  <si>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</si>
  <si>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</si>
  <si>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</si>
  <si>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</si>
  <si>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</si>
  <si>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</si>
  <si>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</si>
  <si>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</si>
  <si>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</si>
  <si>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</si>
  <si>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</si>
  <si>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</si>
  <si>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</si>
  <si>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</si>
  <si>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</si>
  <si>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</si>
  <si>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</si>
  <si>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</si>
  <si>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</si>
  <si>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</si>
  <si>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</si>
  <si>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</si>
  <si>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</si>
  <si>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</si>
  <si>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</si>
  <si>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</si>
  <si>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</si>
  <si>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</si>
  <si>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</si>
  <si>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</si>
  <si>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</si>
  <si>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</si>
  <si>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</si>
  <si>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</si>
  <si>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</si>
  <si>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</si>
  <si>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</si>
  <si>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</si>
  <si>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</si>
  <si>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</si>
  <si>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</si>
  <si>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</si>
  <si>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</si>
  <si>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</si>
  <si>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</si>
  <si>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</si>
  <si>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</si>
  <si>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</si>
  <si>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</si>
  <si>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</si>
  <si>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</si>
  <si>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</si>
  <si>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</si>
  <si>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</si>
  <si>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</si>
  <si>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</si>
  <si>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</si>
  <si>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</si>
  <si>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</si>
  <si>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</si>
  <si>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</si>
  <si>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</si>
  <si>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</si>
  <si>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</si>
  <si>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</si>
  <si>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</si>
  <si>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</si>
  <si>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</si>
  <si>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</si>
  <si>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</si>
  <si>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</si>
  <si>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</si>
  <si>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</si>
  <si>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</si>
  <si>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</si>
  <si>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</si>
  <si>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</si>
  <si>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</si>
  <si>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</si>
  <si>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</si>
  <si>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</si>
  <si>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</si>
  <si>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</si>
  <si>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</si>
  <si>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</si>
  <si>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</si>
  <si>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</si>
  <si>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</si>
  <si>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</si>
  <si>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</si>
  <si>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</si>
  <si>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</si>
  <si>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</si>
  <si>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</si>
  <si>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</si>
  <si>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</si>
  <si>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</si>
  <si>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</si>
  <si>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</si>
  <si>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</si>
  <si>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</si>
  <si>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</si>
  <si>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</si>
  <si>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</si>
  <si>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</si>
  <si>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</si>
  <si>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</si>
  <si>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</si>
  <si>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</si>
  <si>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</si>
  <si>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</si>
  <si>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</si>
  <si>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</si>
  <si>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</si>
  <si>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</si>
  <si>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</si>
  <si>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</si>
  <si>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</si>
  <si>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</si>
  <si>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</si>
  <si>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</si>
  <si>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</si>
  <si>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</si>
  <si>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</si>
  <si>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</si>
  <si>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</si>
  <si>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</si>
  <si>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</si>
  <si>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</si>
  <si>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</si>
  <si>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</si>
  <si>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</si>
  <si>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</si>
  <si>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</si>
  <si>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</si>
  <si>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</si>
  <si>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</si>
  <si>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</si>
  <si>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</si>
  <si>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</si>
  <si>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</si>
  <si>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</si>
  <si>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</si>
  <si>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</si>
  <si>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</si>
  <si>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</si>
  <si>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</si>
  <si>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</si>
  <si>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</si>
  <si>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</si>
  <si>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</si>
  <si>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</si>
  <si>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</si>
  <si>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</si>
  <si>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</si>
  <si>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</si>
  <si>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</si>
  <si>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</si>
  <si>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</si>
  <si>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</si>
  <si>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</si>
  <si>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</si>
  <si>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</si>
  <si>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</si>
  <si>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</si>
  <si>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</si>
  <si>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</si>
  <si>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</si>
  <si>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</si>
  <si>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</si>
  <si>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</si>
  <si>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</si>
  <si>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</si>
  <si>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</si>
  <si>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</si>
  <si>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</si>
  <si>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</si>
  <si>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</si>
  <si>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</si>
  <si>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</si>
  <si>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</si>
  <si>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</si>
  <si>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</si>
  <si>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</si>
  <si>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</si>
  <si>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</si>
  <si>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</si>
  <si>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</si>
  <si>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</si>
  <si>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</si>
  <si>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</si>
  <si>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</si>
  <si>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</si>
  <si>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</si>
  <si>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</si>
  <si>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</si>
  <si>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</si>
  <si>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</si>
  <si>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</si>
  <si>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</si>
  <si>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</si>
  <si>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</si>
  <si>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</si>
  <si>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</si>
  <si>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</si>
  <si>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</si>
  <si>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</si>
  <si>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</si>
  <si>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</si>
  <si>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</si>
  <si>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</si>
  <si>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</si>
  <si>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</si>
  <si>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</si>
  <si>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</si>
  <si>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</si>
  <si>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</si>
  <si>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</si>
  <si>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</si>
  <si>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</si>
  <si>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</si>
  <si>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</si>
  <si>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</si>
  <si>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</si>
  <si>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</si>
  <si>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</si>
  <si>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</si>
  <si>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</si>
  <si>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</si>
  <si>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</si>
  <si>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</si>
  <si>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</si>
  <si>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</si>
  <si>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</si>
  <si>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</si>
  <si>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</si>
  <si>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</si>
  <si>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</si>
  <si>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</si>
  <si>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</si>
  <si>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</si>
  <si>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</si>
  <si>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</si>
  <si>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</si>
  <si>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</si>
  <si>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</si>
  <si>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</si>
  <si>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</si>
  <si>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</si>
  <si>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</si>
  <si>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</si>
  <si>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</si>
  <si>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</si>
  <si>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</si>
  <si>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</si>
  <si>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</si>
  <si>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</si>
  <si>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</si>
  <si>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</si>
  <si>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</si>
  <si>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</si>
  <si>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</si>
  <si>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</si>
  <si>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</si>
  <si>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</si>
  <si>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</si>
  <si>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</si>
  <si>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</si>
  <si>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</si>
  <si>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</si>
  <si>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</si>
  <si>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</si>
  <si>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</si>
  <si>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</si>
  <si>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</si>
  <si>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</si>
  <si>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</si>
  <si>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</si>
  <si>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</si>
  <si>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</si>
  <si>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</si>
  <si>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</si>
  <si>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</si>
  <si>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</si>
  <si>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</si>
  <si>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</si>
  <si>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</si>
  <si>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</si>
  <si>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</si>
  <si>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</si>
  <si>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</si>
  <si>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</si>
  <si>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</si>
  <si>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</si>
  <si>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</si>
  <si>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</si>
  <si>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</si>
  <si>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</si>
  <si>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</si>
  <si>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</si>
  <si>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</si>
  <si>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</si>
  <si>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</si>
  <si>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</si>
  <si>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</si>
  <si>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</si>
  <si>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</si>
  <si>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</si>
  <si>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</si>
  <si>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</si>
  <si>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</si>
  <si>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</si>
  <si>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</si>
  <si>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</si>
  <si>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</si>
  <si>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</si>
  <si>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</si>
  <si>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</si>
  <si>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</si>
  <si>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</si>
  <si>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</si>
  <si>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</si>
  <si>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</si>
  <si>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</si>
  <si>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</si>
  <si>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</si>
  <si>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</si>
  <si>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</si>
  <si>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</si>
  <si>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</si>
  <si>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</si>
  <si>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</si>
  <si>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</si>
  <si>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</si>
  <si>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</si>
  <si>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</si>
  <si>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</si>
  <si>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</si>
  <si>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</si>
  <si>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</si>
  <si>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</si>
  <si>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</si>
  <si>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</si>
  <si>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</si>
  <si>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</si>
  <si>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</si>
  <si>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</si>
  <si>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</si>
  <si>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</si>
  <si>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</si>
  <si>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</si>
  <si>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</si>
  <si>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</si>
  <si>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</si>
  <si>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</si>
  <si>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</si>
  <si>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</si>
  <si>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</si>
  <si>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</si>
  <si>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</si>
  <si>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</si>
  <si>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</si>
  <si>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</si>
  <si>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</si>
  <si>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</si>
  <si>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</si>
  <si>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</si>
  <si>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</si>
  <si>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</si>
  <si>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</si>
  <si>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</si>
  <si>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</si>
  <si>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</si>
  <si>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</si>
  <si>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</si>
  <si>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</si>
  <si>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</si>
  <si>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</si>
  <si>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</si>
  <si>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</si>
  <si>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</si>
  <si>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</si>
  <si>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</si>
  <si>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</si>
  <si>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</si>
  <si>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</si>
  <si>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</si>
  <si>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</si>
  <si>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</si>
  <si>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</si>
  <si>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</si>
  <si>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</si>
  <si>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</si>
  <si>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</si>
  <si>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</si>
  <si>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</si>
  <si>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</si>
  <si>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</si>
  <si>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</si>
  <si>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</si>
  <si>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</si>
  <si>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</si>
  <si>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</si>
  <si>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</si>
  <si>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</si>
  <si>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</si>
  <si>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</si>
  <si>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</si>
  <si>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</si>
  <si>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</si>
  <si>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</si>
  <si>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</si>
  <si>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</si>
  <si>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</si>
  <si>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</si>
  <si>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</si>
  <si>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</si>
  <si>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</si>
  <si>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</si>
  <si>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</si>
  <si>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</si>
  <si>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</si>
  <si>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</si>
  <si>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</si>
  <si>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</si>
  <si>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</si>
  <si>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</si>
  <si>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</si>
  <si>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</si>
  <si>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</si>
  <si>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</si>
  <si>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</si>
  <si>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</si>
  <si>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</si>
  <si>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</si>
  <si>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</si>
  <si>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</si>
  <si>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</si>
  <si>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</si>
  <si>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</si>
  <si>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</si>
  <si>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</si>
  <si>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</si>
  <si>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</si>
  <si>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</si>
  <si>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</si>
  <si>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</si>
  <si>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</si>
  <si>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</si>
  <si>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</si>
  <si>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</si>
  <si>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</si>
  <si>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</si>
  <si>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</si>
  <si>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</si>
  <si>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</si>
  <si>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</si>
  <si>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</si>
  <si>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</si>
  <si>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</si>
  <si>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</si>
  <si>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</si>
  <si>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</si>
  <si>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</si>
  <si>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</si>
  <si>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</si>
  <si>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</si>
  <si>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</si>
  <si>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</si>
  <si>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</si>
  <si>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</si>
  <si>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</si>
  <si>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</si>
  <si>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</si>
  <si>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</si>
  <si>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</si>
  <si>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</si>
  <si>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</si>
  <si>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</si>
  <si>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</si>
  <si>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</si>
  <si>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</si>
  <si>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</si>
  <si>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</si>
  <si>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</si>
  <si>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</si>
  <si>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</si>
  <si>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</si>
  <si>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</si>
  <si>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</si>
  <si>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</si>
  <si>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</si>
  <si>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</si>
  <si>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</si>
  <si>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</si>
  <si>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</si>
  <si>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</si>
  <si>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</si>
  <si>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</si>
  <si>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</si>
  <si>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</si>
  <si>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</si>
  <si>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</si>
  <si>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</si>
  <si>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</si>
  <si>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</si>
  <si>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</si>
  <si>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</si>
  <si>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</si>
  <si>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</si>
  <si>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</si>
  <si>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</si>
  <si>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</si>
  <si>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</si>
  <si>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</si>
  <si>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</si>
  <si>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</si>
  <si>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</si>
  <si>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</si>
  <si>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</si>
  <si>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</si>
  <si>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</si>
  <si>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</si>
  <si>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</si>
  <si>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</si>
  <si>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</si>
  <si>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</si>
  <si>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</si>
  <si>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</si>
  <si>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</si>
  <si>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</si>
  <si>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</si>
  <si>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</si>
  <si>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</si>
  <si>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</si>
  <si>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</si>
  <si>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</si>
  <si>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</si>
  <si>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</si>
  <si>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</si>
  <si>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</si>
  <si>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</si>
  <si>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</si>
  <si>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</si>
  <si>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</si>
  <si>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</si>
  <si>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</si>
  <si>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</si>
  <si>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</si>
  <si>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</si>
  <si>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</si>
  <si>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</si>
  <si>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</si>
  <si>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</si>
  <si>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</si>
  <si>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</si>
  <si>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</si>
  <si>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</si>
  <si>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</si>
  <si>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</si>
  <si>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</si>
  <si>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</si>
  <si>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</si>
  <si>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</si>
  <si>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</si>
  <si>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</si>
  <si>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</si>
  <si>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</si>
  <si>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</si>
  <si>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</si>
  <si>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</si>
  <si>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</si>
  <si>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</si>
  <si>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</si>
  <si>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</si>
  <si>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</si>
  <si>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</si>
  <si>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</si>
  <si>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</si>
  <si>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</si>
  <si>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</si>
  <si>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</si>
  <si>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</si>
  <si>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</si>
  <si>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</si>
  <si>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</si>
  <si>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</si>
  <si>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</si>
  <si>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</si>
  <si>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</si>
  <si>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</si>
  <si>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</si>
  <si>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</si>
  <si>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</si>
  <si>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</si>
  <si>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</si>
  <si>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</si>
  <si>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</si>
  <si>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</si>
  <si>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</si>
  <si>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</si>
  <si>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</si>
  <si>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</si>
  <si>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</si>
  <si>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</si>
  <si>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</si>
  <si>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</si>
  <si>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</si>
  <si>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</si>
  <si>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</si>
  <si>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</si>
  <si>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</si>
  <si>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</si>
  <si>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</si>
  <si>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</si>
  <si>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</si>
  <si>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</si>
  <si>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</si>
  <si>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</si>
  <si>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</si>
  <si>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</si>
  <si>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</si>
  <si>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</si>
  <si>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</si>
  <si>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</si>
  <si>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</si>
  <si>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</si>
  <si>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</si>
  <si>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</si>
  <si>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</si>
  <si>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</si>
  <si>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</si>
  <si>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</si>
  <si>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</si>
  <si>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</si>
  <si>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</si>
  <si>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</si>
  <si>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</si>
  <si>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</si>
  <si>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</si>
  <si>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</si>
  <si>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</si>
  <si>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</si>
  <si>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</si>
  <si>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</si>
  <si>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</si>
  <si>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</si>
  <si>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</si>
  <si>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</si>
  <si>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</si>
  <si>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</si>
  <si>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</si>
  <si>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</si>
  <si>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</si>
  <si>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</si>
  <si>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</si>
  <si>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</si>
  <si>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</si>
  <si>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</si>
  <si>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</si>
  <si>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</si>
  <si>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</si>
  <si>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</si>
  <si>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</si>
  <si>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</si>
  <si>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</si>
  <si>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</si>
  <si>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</si>
  <si>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</si>
  <si>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</si>
  <si>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</si>
  <si>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</si>
  <si>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</si>
  <si>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</si>
  <si>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</si>
  <si>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</si>
  <si>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</si>
  <si>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</si>
  <si>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</si>
  <si>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</si>
  <si>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</si>
  <si>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</si>
  <si>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</si>
  <si>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</si>
  <si>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</si>
  <si>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</si>
  <si>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</si>
  <si>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</si>
  <si>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</si>
  <si>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</si>
  <si>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</si>
  <si>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</si>
  <si>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</si>
  <si>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</si>
  <si>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</si>
  <si>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</si>
  <si>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</si>
  <si>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</si>
  <si>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</si>
  <si>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</si>
  <si>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</si>
  <si>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</si>
  <si>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</si>
  <si>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</si>
  <si>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</si>
  <si>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</si>
  <si>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</si>
  <si>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</si>
  <si>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</si>
  <si>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</si>
  <si>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</si>
  <si>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</si>
  <si>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</si>
  <si>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</si>
  <si>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</si>
  <si>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</si>
  <si>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</si>
  <si>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</si>
  <si>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</si>
  <si>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</si>
  <si>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</si>
  <si>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</si>
  <si>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</si>
  <si>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</si>
  <si>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</si>
  <si>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</si>
  <si>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</si>
  <si>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</si>
  <si>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</si>
  <si>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</si>
  <si>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</si>
  <si>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</si>
  <si>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</si>
  <si>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</si>
  <si>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</si>
  <si>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</si>
  <si>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</si>
  <si>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</si>
  <si>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</si>
  <si>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</si>
  <si>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</si>
  <si>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</si>
  <si>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</si>
  <si>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</si>
  <si>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</si>
  <si>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</si>
  <si>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</si>
  <si>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</si>
  <si>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</si>
  <si>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</si>
  <si>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</si>
  <si>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</si>
  <si>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</si>
  <si>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</si>
  <si>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</si>
  <si>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</si>
  <si>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</si>
  <si>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</si>
  <si>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</si>
  <si>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</si>
  <si>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</si>
  <si>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</si>
  <si>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</si>
  <si>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</si>
  <si>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</si>
  <si>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</si>
  <si>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</si>
  <si>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</si>
  <si>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</si>
  <si>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</si>
  <si>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</si>
  <si>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</si>
  <si>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</si>
  <si>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</si>
  <si>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</si>
  <si>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</si>
  <si>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</si>
  <si>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</si>
  <si>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</si>
  <si>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</si>
  <si>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</si>
  <si>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</si>
  <si>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</si>
  <si>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</si>
  <si>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</si>
  <si>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</si>
  <si>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</si>
  <si>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</si>
  <si>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</si>
  <si>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</si>
  <si>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</si>
  <si>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</si>
  <si>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</si>
  <si>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</si>
  <si>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</si>
  <si>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</si>
  <si>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</si>
  <si>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</si>
  <si>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</si>
  <si>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</si>
  <si>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</si>
  <si>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</si>
  <si>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</si>
  <si>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</si>
  <si>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</si>
  <si>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</si>
  <si>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</si>
  <si>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</si>
  <si>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</si>
  <si>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</si>
  <si>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</si>
  <si>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</si>
  <si>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</si>
  <si>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</si>
  <si>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</si>
  <si>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</si>
  <si>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</si>
  <si>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</si>
  <si>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</si>
  <si>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</si>
  <si>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</si>
  <si>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</si>
  <si>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</si>
  <si>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</si>
  <si>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</si>
  <si>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</si>
  <si>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</si>
  <si>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</si>
  <si>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</si>
  <si>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</si>
  <si>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</si>
  <si>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</si>
  <si>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</si>
  <si>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</si>
  <si>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</si>
  <si>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</si>
  <si>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</si>
  <si>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</si>
  <si>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</si>
  <si>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</si>
  <si>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</si>
  <si>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</si>
  <si>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</si>
  <si>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</si>
  <si>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</si>
  <si>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</si>
  <si>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</si>
  <si>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</si>
  <si>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</si>
  <si>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</si>
  <si>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</si>
  <si>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</si>
  <si>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</si>
  <si>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</si>
  <si>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</si>
  <si>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</si>
  <si>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</si>
  <si>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</si>
  <si>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</si>
  <si>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</si>
  <si>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</si>
  <si>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</si>
  <si>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</si>
  <si>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</si>
  <si>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</si>
  <si>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</si>
  <si>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</si>
  <si>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</si>
  <si>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</si>
  <si>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</si>
  <si>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</si>
  <si>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</si>
  <si>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</si>
  <si>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</si>
  <si>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</si>
  <si>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</si>
  <si>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</si>
  <si>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</si>
  <si>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</si>
  <si>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</si>
  <si>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</si>
  <si>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</si>
  <si>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</si>
  <si>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</si>
  <si>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</si>
  <si>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</si>
  <si>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</si>
  <si>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</si>
  <si>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</si>
  <si>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</si>
  <si>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</si>
  <si>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</si>
  <si>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</si>
  <si>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</si>
  <si>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</si>
  <si>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</si>
  <si>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</si>
  <si>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</si>
  <si>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</si>
  <si>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</si>
  <si>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</si>
  <si>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</si>
  <si>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</si>
  <si>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</si>
  <si>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</si>
  <si>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</si>
  <si>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</si>
  <si>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</si>
  <si>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</si>
  <si>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</si>
  <si>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</si>
  <si>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</si>
  <si>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</si>
  <si>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</si>
  <si>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</si>
  <si>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</si>
  <si>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</si>
  <si>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</si>
  <si>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</si>
  <si>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</si>
  <si>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</si>
  <si>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</si>
  <si>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</si>
  <si>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</si>
  <si>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</si>
  <si>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</si>
  <si>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</si>
  <si>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</si>
  <si>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</si>
  <si>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</si>
  <si>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</si>
  <si>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</si>
  <si>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</si>
  <si>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</si>
  <si>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</si>
  <si>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</si>
  <si>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</si>
  <si>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</si>
  <si>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</si>
  <si>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</si>
  <si>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</si>
  <si>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</si>
  <si>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</si>
  <si>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</si>
  <si>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</si>
  <si>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</si>
  <si>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</si>
  <si>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</si>
  <si>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</si>
  <si>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</si>
  <si>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</si>
  <si>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</si>
  <si>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</si>
  <si>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</si>
  <si>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</si>
  <si>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</si>
  <si>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</si>
  <si>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</si>
  <si>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</si>
  <si>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</si>
  <si>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</si>
  <si>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</si>
  <si>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</si>
  <si>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</si>
  <si>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</si>
  <si>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</si>
  <si>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</si>
  <si>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</si>
  <si>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</si>
  <si>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</si>
  <si>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</si>
  <si>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</si>
  <si>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</si>
  <si>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</si>
  <si>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</si>
  <si>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</si>
  <si>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</si>
  <si>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</si>
  <si>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</si>
  <si>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</si>
  <si>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</si>
  <si>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</si>
  <si>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</si>
  <si>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</si>
  <si>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</si>
  <si>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</si>
  <si>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</si>
  <si>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</si>
  <si>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</si>
  <si>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</si>
  <si>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</si>
  <si>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</si>
  <si>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</si>
  <si>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</si>
  <si>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</si>
  <si>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</si>
  <si>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</si>
  <si>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</si>
  <si>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</si>
  <si>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</si>
  <si>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</si>
  <si>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</si>
  <si>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</si>
  <si>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</si>
  <si>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</si>
  <si>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</si>
  <si>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</si>
  <si>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</si>
  <si>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</si>
  <si>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</si>
  <si>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</si>
  <si>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</si>
  <si>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</si>
  <si>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</si>
  <si>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</si>
  <si>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</si>
  <si>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</si>
  <si>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</si>
  <si>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</si>
  <si>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</si>
  <si>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</si>
  <si>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</si>
  <si>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</si>
  <si>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</si>
  <si>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</si>
  <si>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</si>
  <si>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</si>
  <si>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</si>
  <si>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</si>
  <si>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</si>
  <si>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</si>
  <si>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</si>
  <si>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</si>
  <si>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</si>
  <si>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</si>
  <si>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</si>
  <si>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</si>
  <si>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</si>
  <si>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</si>
  <si>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</si>
  <si>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</si>
  <si>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</si>
  <si>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</si>
  <si>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</si>
  <si>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</si>
  <si>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</si>
  <si>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</si>
  <si>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</si>
  <si>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</si>
  <si>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</si>
  <si>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</si>
  <si>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</si>
  <si>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</si>
  <si>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</si>
  <si>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</si>
  <si>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</si>
  <si>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</si>
  <si>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</si>
  <si>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</si>
  <si>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</si>
  <si>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</si>
  <si>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</si>
  <si>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</si>
  <si>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</si>
  <si>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</si>
  <si>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</si>
  <si>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</si>
  <si>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</si>
  <si>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</si>
  <si>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</si>
  <si>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</si>
  <si>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</si>
  <si>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</si>
  <si>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</si>
  <si>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</si>
  <si>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</si>
  <si>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</si>
  <si>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</si>
  <si>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</si>
  <si>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</si>
  <si>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</si>
  <si>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</si>
  <si>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</si>
  <si>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</si>
  <si>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</si>
  <si>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</si>
  <si>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</si>
  <si>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</si>
  <si>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</si>
  <si>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</si>
  <si>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</si>
  <si>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</si>
  <si>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</si>
  <si>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</si>
  <si>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</si>
  <si>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</si>
  <si>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</si>
  <si>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</si>
  <si>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</si>
  <si>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</si>
  <si>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</si>
  <si>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</si>
  <si>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</si>
  <si>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</si>
  <si>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</si>
  <si>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</si>
  <si>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</si>
  <si>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</si>
  <si>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</si>
  <si>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</si>
  <si>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</si>
  <si>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</si>
  <si>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</si>
  <si>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</si>
  <si>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</si>
  <si>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</si>
  <si>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</si>
  <si>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</si>
  <si>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</si>
  <si>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</si>
  <si>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</si>
  <si>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</si>
  <si>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</si>
  <si>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</si>
  <si>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</si>
  <si>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</si>
  <si>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</si>
  <si>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</si>
  <si>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</si>
  <si>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</si>
  <si>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</si>
  <si>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</si>
  <si>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</si>
  <si>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</si>
  <si>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</si>
  <si>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</si>
  <si>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</si>
  <si>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</si>
  <si>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</si>
  <si>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</si>
  <si>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</si>
  <si>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</si>
  <si>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</si>
  <si>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</si>
  <si>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</si>
  <si>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</si>
  <si>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</si>
  <si>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</si>
  <si>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</si>
  <si>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</si>
  <si>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</si>
  <si>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</si>
  <si>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</si>
  <si>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</si>
  <si>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</si>
  <si>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</si>
  <si>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</si>
  <si>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</si>
  <si>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</si>
  <si>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</si>
  <si>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</si>
  <si>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</si>
  <si>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</si>
  <si>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</si>
  <si>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</si>
  <si>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</si>
  <si>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</si>
  <si>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</si>
  <si>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</si>
  <si>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</si>
  <si>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</si>
  <si>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</si>
  <si>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</si>
  <si>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</si>
  <si>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</si>
  <si>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</si>
  <si>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</si>
  <si>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</si>
  <si>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</si>
  <si>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</si>
  <si>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</si>
  <si>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</si>
  <si>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</si>
  <si>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</si>
  <si>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</si>
  <si>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</si>
  <si>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</si>
  <si>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</si>
  <si>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</si>
  <si>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</si>
  <si>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</si>
  <si>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</si>
  <si>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</si>
  <si>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</si>
  <si>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</si>
  <si>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</si>
  <si>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</si>
  <si>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</si>
  <si>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</si>
  <si>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</si>
  <si>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</si>
  <si>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</si>
  <si>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</si>
  <si>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</si>
  <si>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</si>
  <si>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</si>
  <si>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</si>
  <si>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</si>
  <si>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</si>
  <si>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</si>
  <si>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</si>
  <si>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</si>
  <si>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</si>
  <si>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</si>
  <si>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</si>
  <si>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</si>
  <si>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</si>
  <si>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</si>
  <si>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</si>
  <si>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</si>
  <si>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</si>
  <si>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</si>
  <si>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</si>
  <si>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</si>
  <si>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</si>
  <si>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</si>
  <si>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</si>
  <si>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</si>
  <si>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</si>
  <si>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</si>
  <si>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</si>
  <si>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</si>
  <si>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</si>
  <si>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</si>
  <si>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</si>
  <si>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</si>
  <si>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</si>
  <si>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</si>
  <si>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</si>
  <si>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</si>
  <si>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</si>
  <si>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</si>
  <si>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</si>
  <si>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</si>
  <si>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</si>
  <si>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</si>
  <si>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</si>
  <si>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</si>
  <si>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</si>
  <si>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</si>
  <si>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</si>
  <si>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</si>
  <si>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</si>
  <si>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</si>
  <si>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</si>
  <si>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</si>
  <si>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</si>
  <si>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</si>
  <si>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</si>
  <si>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</si>
  <si>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</si>
  <si>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</si>
  <si>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</si>
  <si>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</si>
  <si>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</si>
  <si>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</si>
  <si>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</si>
  <si>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</si>
  <si>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</si>
  <si>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</si>
  <si>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</si>
  <si>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</si>
  <si>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</si>
  <si>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</si>
  <si>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</si>
  <si>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</si>
  <si>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</si>
  <si>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</si>
  <si>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</si>
  <si>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</si>
  <si>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</si>
  <si>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</si>
  <si>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</si>
  <si>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</si>
  <si>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</si>
  <si>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</si>
  <si>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</si>
  <si>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</si>
  <si>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</si>
  <si>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</si>
  <si>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</si>
  <si>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</si>
  <si>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</si>
  <si>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</si>
  <si>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</si>
  <si>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</si>
  <si>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</si>
  <si>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</si>
  <si>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</si>
  <si>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</si>
  <si>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</si>
  <si>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</si>
  <si>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</si>
  <si>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</si>
  <si>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</si>
  <si>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</si>
  <si>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</si>
  <si>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</si>
  <si>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</si>
  <si>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</si>
  <si>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</si>
  <si>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</si>
  <si>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</si>
  <si>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</si>
  <si>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</si>
  <si>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</si>
  <si>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</si>
  <si>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</si>
  <si>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</si>
  <si>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</si>
  <si>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</si>
  <si>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</si>
  <si>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</si>
  <si>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</si>
  <si>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</si>
  <si>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</si>
  <si>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</si>
  <si>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</si>
  <si>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</si>
  <si>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</si>
  <si>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</si>
  <si>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</si>
  <si>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</si>
  <si>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</si>
  <si>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</si>
  <si>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</si>
  <si>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</si>
  <si>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</si>
  <si>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</si>
  <si>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</si>
  <si>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</si>
  <si>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</si>
  <si>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</si>
  <si>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</si>
  <si>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</si>
  <si>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</si>
  <si>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</si>
  <si>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</si>
  <si>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</si>
  <si>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</si>
  <si>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</si>
  <si>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</si>
  <si>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</si>
  <si>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</si>
  <si>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</si>
  <si>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</si>
  <si>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</si>
  <si>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</si>
  <si>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</si>
  <si>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</si>
  <si>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</si>
  <si>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</si>
  <si>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</si>
  <si>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</si>
  <si>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</si>
  <si>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</si>
  <si>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</si>
  <si>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</si>
  <si>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</si>
  <si>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</si>
  <si>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</si>
  <si>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</si>
  <si>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</si>
  <si>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</si>
  <si>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</si>
  <si>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</si>
  <si>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</si>
  <si>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</si>
  <si>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</si>
  <si>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</si>
  <si>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</si>
  <si>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</si>
  <si>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</si>
  <si>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</si>
  <si>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</si>
  <si>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</si>
  <si>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</si>
  <si>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</si>
  <si>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</si>
  <si>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</si>
  <si>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</si>
  <si>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</si>
  <si>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</si>
  <si>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</si>
  <si>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</si>
  <si>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</si>
  <si>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</si>
  <si>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</si>
  <si>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</si>
  <si>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</si>
  <si>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</si>
  <si>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</si>
  <si>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</si>
  <si>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</si>
  <si>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</si>
  <si>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</si>
  <si>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</si>
  <si>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</si>
  <si>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</si>
  <si>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</si>
  <si>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</si>
  <si>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</si>
  <si>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</si>
  <si>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</si>
  <si>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</si>
  <si>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</si>
  <si>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</si>
  <si>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</si>
  <si>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</si>
  <si>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</si>
  <si>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</si>
  <si>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</si>
  <si>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</si>
  <si>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</si>
  <si>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</si>
  <si>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</si>
  <si>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</si>
  <si>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</si>
  <si>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</si>
  <si>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</si>
  <si>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</si>
  <si>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</si>
  <si>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</si>
  <si>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</si>
  <si>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</si>
  <si>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</si>
  <si>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</si>
  <si>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</si>
  <si>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</si>
  <si>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</si>
  <si>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</si>
  <si>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</si>
  <si>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</si>
  <si>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</si>
  <si>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</si>
  <si>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</si>
  <si>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</si>
  <si>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</si>
  <si>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</si>
  <si>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</si>
  <si>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</si>
  <si>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</si>
  <si>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</si>
  <si>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</si>
  <si>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</si>
  <si>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</si>
  <si>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</si>
  <si>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</si>
  <si>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</si>
  <si>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</si>
  <si>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</si>
  <si>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</si>
  <si>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</si>
  <si>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</si>
  <si>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</si>
  <si>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</si>
  <si>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</si>
  <si>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</si>
  <si>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</si>
  <si>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</si>
  <si>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</si>
  <si>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</si>
  <si>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</si>
  <si>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</si>
  <si>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</si>
  <si>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</si>
  <si>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</si>
  <si>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</si>
  <si>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</si>
  <si>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</si>
  <si>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</si>
  <si>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</si>
  <si>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</si>
  <si>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</si>
  <si>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</si>
  <si>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</si>
  <si>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</si>
  <si>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</si>
  <si>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</si>
  <si>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</si>
  <si>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</si>
  <si>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</si>
  <si>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</si>
  <si>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</si>
  <si>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</si>
  <si>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</si>
  <si>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</si>
  <si>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</si>
  <si>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</si>
  <si>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</si>
  <si>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</si>
  <si>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</si>
  <si>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</si>
  <si>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</si>
  <si>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</si>
  <si>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</si>
  <si>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</si>
  <si>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</si>
  <si>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</si>
  <si>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</si>
  <si>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</si>
  <si>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</si>
  <si>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</si>
  <si>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</si>
  <si>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</si>
  <si>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</si>
  <si>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</si>
  <si>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</si>
  <si>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</si>
  <si>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</si>
  <si>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</si>
  <si>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</si>
  <si>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</si>
  <si>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</si>
  <si>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</si>
  <si>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</si>
  <si>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</si>
  <si>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</si>
  <si>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</si>
  <si>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</si>
  <si>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</si>
  <si>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</si>
  <si>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</si>
  <si>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</si>
  <si>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</si>
  <si>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</si>
  <si>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</si>
  <si>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</si>
  <si>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</si>
  <si>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</si>
  <si>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</si>
  <si>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</si>
  <si>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</si>
  <si>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</si>
  <si>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</si>
  <si>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</si>
  <si>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</si>
  <si>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</si>
  <si>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</si>
  <si>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</si>
  <si>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</si>
  <si>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</si>
  <si>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</si>
  <si>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</si>
  <si>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</si>
  <si>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</si>
  <si>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</si>
  <si>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</si>
  <si>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</si>
  <si>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</si>
  <si>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</si>
  <si>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</si>
  <si>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</si>
  <si>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</si>
  <si>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</si>
  <si>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</si>
  <si>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</si>
  <si>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</si>
  <si>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</si>
  <si>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</si>
  <si>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</si>
  <si>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</si>
  <si>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</si>
  <si>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</si>
  <si>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</si>
  <si>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</si>
  <si>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</si>
  <si>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</si>
  <si>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</si>
  <si>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</si>
  <si>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</si>
  <si>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</si>
  <si>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</si>
  <si>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</si>
  <si>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</si>
  <si>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</si>
  <si>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</si>
  <si>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</si>
  <si>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</si>
  <si>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</si>
  <si>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</si>
  <si>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</si>
  <si>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</si>
  <si>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</si>
  <si>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</si>
  <si>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</si>
  <si>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</si>
  <si>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</si>
  <si>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</si>
  <si>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</si>
  <si>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</si>
  <si>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</si>
  <si>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</si>
  <si>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</si>
  <si>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</si>
  <si>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</si>
  <si>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</si>
  <si>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</si>
  <si>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</si>
  <si>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</si>
  <si>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</si>
  <si>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</si>
  <si>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</si>
  <si>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</si>
  <si>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</si>
  <si>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</si>
  <si>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</si>
  <si>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</si>
  <si>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</si>
  <si>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</si>
  <si>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</si>
  <si>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</si>
  <si>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</si>
  <si>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</si>
  <si>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</si>
  <si>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</si>
  <si>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</si>
  <si>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</si>
  <si>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</si>
  <si>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</si>
  <si>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</si>
  <si>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</si>
  <si>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</si>
  <si>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</si>
  <si>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</si>
  <si>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</si>
  <si>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</si>
  <si>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</si>
  <si>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</si>
  <si>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</si>
  <si>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</si>
  <si>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</si>
  <si>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</si>
  <si>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</si>
  <si>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</si>
  <si>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</si>
  <si>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</si>
  <si>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</si>
  <si>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</si>
  <si>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</si>
  <si>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</si>
  <si>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</si>
  <si>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</si>
  <si>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</si>
  <si>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</si>
  <si>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</si>
  <si>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</si>
  <si>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</si>
  <si>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</si>
  <si>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</si>
  <si>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</si>
  <si>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</si>
  <si>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</si>
  <si>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</si>
  <si>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</si>
  <si>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</si>
  <si>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</si>
  <si>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</si>
  <si>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</si>
  <si>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</si>
  <si>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</si>
  <si>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</si>
  <si>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</si>
  <si>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</si>
  <si>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</si>
  <si>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</si>
  <si>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</si>
  <si>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</si>
  <si>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</si>
  <si>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</si>
  <si>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</si>
  <si>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</si>
  <si>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</si>
  <si>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</si>
  <si>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</si>
  <si>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</si>
  <si>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</si>
  <si>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</si>
  <si>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</si>
  <si>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</si>
  <si>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</si>
  <si>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</si>
  <si>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</si>
  <si>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</si>
  <si>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</si>
  <si>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</si>
  <si>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</si>
  <si>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</si>
  <si>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</si>
  <si>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</si>
  <si>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</si>
  <si>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</si>
  <si>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</si>
  <si>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</si>
  <si>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</si>
  <si>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</si>
  <si>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</si>
  <si>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</si>
  <si>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</si>
  <si>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</si>
  <si>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</si>
  <si>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</si>
  <si>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</si>
  <si>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</si>
  <si>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</si>
  <si>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</si>
  <si>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</si>
  <si>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</si>
  <si>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</si>
  <si>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</si>
  <si>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</si>
  <si>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</si>
  <si>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</si>
  <si>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</si>
  <si>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</si>
  <si>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</si>
  <si>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</si>
  <si>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</si>
  <si>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</si>
  <si>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</si>
  <si>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</si>
  <si>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</si>
  <si>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</si>
  <si>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</si>
  <si>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</si>
  <si>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</si>
  <si>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</si>
  <si>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</si>
  <si>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</si>
  <si>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</si>
  <si>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</si>
  <si>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</si>
  <si>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</si>
  <si>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</si>
  <si>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</si>
  <si>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id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</si>
  <si>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</si>
  <si>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</si>
  <si>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</si>
  <si>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</si>
  <si>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</si>
  <si>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</si>
  <si>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</si>
  <si>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</si>
  <si>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</si>
  <si>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</si>
  <si>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</si>
  <si>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</si>
  <si>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</si>
  <si>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</si>
  <si>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</si>
  <si>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</si>
  <si>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</si>
  <si>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</si>
  <si>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</si>
  <si>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</si>
  <si>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</si>
  <si>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</si>
  <si>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</si>
  <si>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</si>
  <si>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</si>
  <si>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</si>
  <si>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</si>
  <si>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</si>
  <si>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</si>
  <si>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</si>
  <si>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</si>
  <si>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</si>
  <si>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</si>
  <si>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</si>
  <si>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</si>
  <si>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</si>
  <si>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</si>
  <si>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</si>
  <si>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</si>
  <si>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</si>
  <si>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</si>
  <si>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</si>
  <si>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</si>
  <si>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</si>
  <si>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</si>
  <si>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</si>
  <si>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</si>
  <si>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</si>
  <si>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</si>
  <si>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</si>
  <si>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</si>
  <si>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</si>
  <si>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</si>
  <si>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</si>
  <si>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</si>
  <si>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</si>
  <si>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</si>
  <si>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</si>
  <si>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</si>
  <si>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</si>
  <si>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</si>
  <si>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</si>
  <si>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</si>
  <si>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</si>
  <si>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</si>
  <si>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</si>
  <si>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</si>
  <si>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</si>
  <si>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</si>
  <si>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Failure %</t>
  </si>
  <si>
    <t>Success %</t>
  </si>
  <si>
    <t>100%Success</t>
  </si>
  <si>
    <t>100%Failure</t>
  </si>
  <si>
    <t>Subcategory</t>
  </si>
  <si>
    <t>Status</t>
  </si>
  <si>
    <t>Cancel %</t>
  </si>
  <si>
    <t>100%Cancellation</t>
  </si>
  <si>
    <t>Surplus over goal</t>
  </si>
  <si>
    <t>Total Count of id</t>
  </si>
  <si>
    <t>Total Average of Surplus over goal</t>
  </si>
  <si>
    <t>Average of Surplus over goal</t>
  </si>
  <si>
    <t>Sub Category</t>
  </si>
  <si>
    <t>Cancelled Count</t>
  </si>
  <si>
    <t>Successful Count</t>
  </si>
  <si>
    <t>Cancelled Avg Surplus</t>
  </si>
  <si>
    <t>Failed Count</t>
  </si>
  <si>
    <t>Failed Avg Surplus</t>
  </si>
  <si>
    <t>Live count</t>
  </si>
  <si>
    <t>Live Avg Surplus</t>
  </si>
  <si>
    <t>Successful avg surplus</t>
  </si>
  <si>
    <t>Goal</t>
  </si>
  <si>
    <t>  Less than 1000</t>
  </si>
  <si>
    <r>
      <t>  </t>
    </r>
    <r>
      <rPr>
        <sz val="11"/>
        <color theme="1"/>
        <rFont val="Consolas"/>
        <family val="3"/>
      </rPr>
      <t>* 10000 to 14999</t>
    </r>
  </si>
  <si>
    <r>
      <t>  </t>
    </r>
    <r>
      <rPr>
        <sz val="11"/>
        <color theme="1"/>
        <rFont val="Consolas"/>
        <family val="3"/>
      </rPr>
      <t>* 15000 to 19999</t>
    </r>
  </si>
  <si>
    <r>
      <t>  </t>
    </r>
    <r>
      <rPr>
        <sz val="11"/>
        <color theme="1"/>
        <rFont val="Consolas"/>
        <family val="3"/>
      </rPr>
      <t>* 20000 to 24999</t>
    </r>
  </si>
  <si>
    <r>
      <t>  </t>
    </r>
    <r>
      <rPr>
        <sz val="11"/>
        <color theme="1"/>
        <rFont val="Consolas"/>
        <family val="3"/>
      </rPr>
      <t>* 25000 to 29999</t>
    </r>
  </si>
  <si>
    <r>
      <t>  </t>
    </r>
    <r>
      <rPr>
        <sz val="11"/>
        <color theme="1"/>
        <rFont val="Consolas"/>
        <family val="3"/>
      </rPr>
      <t>* 30000 to 34999</t>
    </r>
  </si>
  <si>
    <r>
      <t>  </t>
    </r>
    <r>
      <rPr>
        <sz val="11"/>
        <color theme="1"/>
        <rFont val="Consolas"/>
        <family val="3"/>
      </rPr>
      <t>* 35000 to 39999</t>
    </r>
  </si>
  <si>
    <r>
      <t>  </t>
    </r>
    <r>
      <rPr>
        <sz val="11"/>
        <color theme="1"/>
        <rFont val="Consolas"/>
        <family val="3"/>
      </rPr>
      <t>* 40000 to 44999</t>
    </r>
  </si>
  <si>
    <r>
      <t>  </t>
    </r>
    <r>
      <rPr>
        <sz val="11"/>
        <color theme="1"/>
        <rFont val="Consolas"/>
        <family val="3"/>
      </rPr>
      <t>* 45000 to 49999</t>
    </r>
  </si>
  <si>
    <r>
      <t>  </t>
    </r>
    <r>
      <rPr>
        <sz val="11"/>
        <color theme="1"/>
        <rFont val="Consolas"/>
        <family val="3"/>
      </rPr>
      <t>* Greater than or equal to 50000</t>
    </r>
  </si>
  <si>
    <r>
      <t xml:space="preserve"> *</t>
    </r>
    <r>
      <rPr>
        <sz val="11"/>
        <color theme="1"/>
        <rFont val="Consolas"/>
        <family val="3"/>
      </rPr>
      <t> 5000 to 9999</t>
    </r>
  </si>
  <si>
    <r>
      <t xml:space="preserve"> *  </t>
    </r>
    <r>
      <rPr>
        <sz val="11"/>
        <color theme="1"/>
        <rFont val="Consolas"/>
        <family val="3"/>
      </rPr>
      <t>1000 to 4999</t>
    </r>
  </si>
  <si>
    <t>Number Succesful</t>
  </si>
  <si>
    <t>Number Failed</t>
  </si>
  <si>
    <t>Number Cancelled</t>
  </si>
  <si>
    <t>Total</t>
  </si>
  <si>
    <t>Totals</t>
  </si>
  <si>
    <t>% Successful</t>
  </si>
  <si>
    <t>%Failed</t>
  </si>
  <si>
    <t>%Cancelled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</si>
</sst>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;@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b/>
      <sz val="15"/>
      <color theme="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ck">
        <color theme="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4" fillId="0" borderId="3" applyNumberFormat="0" applyFill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/>
    <xf numFmtId="0" fontId="1" fillId="2" borderId="1" xfId="0" applyFont="1" applyFill="1" applyBorder="1"/>
    <xf numFmtId="0" fontId="1" fillId="2" borderId="0" xfId="0" applyFont="1" applyFill="1"/>
    <xf numFmtId="14" fontId="0" fillId="0" borderId="0" xfId="0" applyNumberFormat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2" xfId="0" applyNumberFormat="1" applyFont="1" applyFill="1" applyBorder="1"/>
    <xf numFmtId="0" fontId="1" fillId="2" borderId="0" xfId="0" applyFont="1" applyFill="1" applyBorder="1"/>
    <xf numFmtId="10" fontId="0" fillId="0" borderId="0" xfId="0" applyNumberFormat="1"/>
    <xf numFmtId="10" fontId="1" fillId="2" borderId="0" xfId="0" applyNumberFormat="1" applyFont="1" applyFill="1" applyBorder="1"/>
    <xf numFmtId="9" fontId="1" fillId="2" borderId="0" xfId="1" applyFont="1" applyFill="1" applyBorder="1"/>
    <xf numFmtId="0" fontId="1" fillId="0" borderId="0" xfId="0" applyFont="1"/>
    <xf numFmtId="0" fontId="5" fillId="0" borderId="0" xfId="0" applyFont="1" applyAlignment="1">
      <alignment wrapText="1"/>
    </xf>
    <xf numFmtId="0" fontId="0" fillId="0" borderId="0" xfId="0" applyFont="1"/>
    <xf numFmtId="0" fontId="4" fillId="0" borderId="3" xfId="2"/>
    <xf numFmtId="9" fontId="4" fillId="0" borderId="0" xfId="1" applyFont="1" applyFill="1" applyBorder="1"/>
    <xf numFmtId="9" fontId="1" fillId="0" borderId="0" xfId="1" applyFont="1"/>
    <xf numFmtId="9" fontId="0" fillId="0" borderId="0" xfId="0" applyNumberFormat="1"/>
  </cellXfs>
  <cellStyles count="3">
    <cellStyle name="Heading 1" xfId="2" builtinId="16"/>
    <cellStyle name="Normal" xfId="0" builtinId="0"/>
    <cellStyle name="Percent" xfId="1" builtinId="5"/>
  </cellStyles>
  <dxfs count="7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[StarterBook.xlsx]Stacked pivot chart!PivotTable6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pivot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pivot chart'!$B$5:$B$14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71-4593-99A9-A06F0D380B22}"/>
            </c:ext>
          </c:extLst>
        </c:ser>
        <c:ser>
          <c:idx val="1"/>
          <c:order val="1"/>
          <c:tx>
            <c:strRef>
              <c:f>'Stacked pivot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pivot chart'!$C$5:$C$14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71-4593-99A9-A06F0D380B22}"/>
            </c:ext>
          </c:extLst>
        </c:ser>
        <c:ser>
          <c:idx val="2"/>
          <c:order val="2"/>
          <c:tx>
            <c:strRef>
              <c:f>'Stacked pivot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pivot chart'!$D$5:$D$14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71-4593-99A9-A06F0D380B22}"/>
            </c:ext>
          </c:extLst>
        </c:ser>
        <c:ser>
          <c:idx val="3"/>
          <c:order val="3"/>
          <c:tx>
            <c:strRef>
              <c:f>'Stacked pivot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pivot chart'!$E$5:$E$14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71-4593-99A9-A06F0D380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5999775"/>
        <c:axId val="1706000607"/>
      </c:barChart>
      <c:catAx>
        <c:axId val="1705999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000607"/>
        <c:crosses val="autoZero"/>
        <c:auto val="1"/>
        <c:lblAlgn val="ctr"/>
        <c:lblOffset val="100"/>
        <c:noMultiLvlLbl val="0"/>
      </c:catAx>
      <c:valAx>
        <c:axId val="170600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99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 subcat state!PivotTable7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 subcat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 subcat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 subcat state'!$B$6:$B$47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D5-4A17-AB07-9FD48659DA73}"/>
            </c:ext>
          </c:extLst>
        </c:ser>
        <c:ser>
          <c:idx val="1"/>
          <c:order val="1"/>
          <c:tx>
            <c:strRef>
              <c:f>'Pivot tab subcat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 subcat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 subcat 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D5-4A17-AB07-9FD48659DA73}"/>
            </c:ext>
          </c:extLst>
        </c:ser>
        <c:ser>
          <c:idx val="2"/>
          <c:order val="2"/>
          <c:tx>
            <c:strRef>
              <c:f>'Pivot tab subcat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 subcat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 subcat state'!$D$6:$D$47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D5-4A17-AB07-9FD48659DA73}"/>
            </c:ext>
          </c:extLst>
        </c:ser>
        <c:ser>
          <c:idx val="3"/>
          <c:order val="3"/>
          <c:tx>
            <c:strRef>
              <c:f>'Pivot tab subcat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 subcat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 subcat state'!$E$6:$E$47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D5-4A17-AB07-9FD48659D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6429103"/>
        <c:axId val="1706428271"/>
      </c:barChart>
      <c:catAx>
        <c:axId val="170642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428271"/>
        <c:crosses val="autoZero"/>
        <c:auto val="1"/>
        <c:lblAlgn val="ctr"/>
        <c:lblOffset val="100"/>
        <c:noMultiLvlLbl val="0"/>
      </c:catAx>
      <c:valAx>
        <c:axId val="170642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42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 and Outcomes!PivotTable4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697054534849811"/>
          <c:y val="2.5428331875182269E-2"/>
          <c:w val="0.73725029825817223"/>
          <c:h val="0.59201698745990083"/>
        </c:manualLayout>
      </c:layout>
      <c:lineChart>
        <c:grouping val="standard"/>
        <c:varyColors val="0"/>
        <c:ser>
          <c:idx val="0"/>
          <c:order val="0"/>
          <c:tx>
            <c:strRef>
              <c:f>'LaunchDate and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'LaunchDate and Outcomes'!$A$5:$A$17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and Outcomes'!$B$5:$B$17</c:f>
              <c:numCache>
                <c:formatCode>General</c:formatCode>
                <c:ptCount val="12"/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4-442B-872C-86DAED6E895F}"/>
            </c:ext>
          </c:extLst>
        </c:ser>
        <c:ser>
          <c:idx val="1"/>
          <c:order val="1"/>
          <c:tx>
            <c:strRef>
              <c:f>'LaunchDate and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'LaunchDate and Outcomes'!$A$5:$A$17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and Outcomes'!$C$5:$C$17</c:f>
              <c:numCache>
                <c:formatCode>General</c:formatCode>
                <c:ptCount val="12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4</c:v>
                </c:pt>
                <c:pt idx="8">
                  <c:v>3</c:v>
                </c:pt>
                <c:pt idx="9">
                  <c:v>1</c:v>
                </c:pt>
                <c:pt idx="1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84-442B-872C-86DAED6E895F}"/>
            </c:ext>
          </c:extLst>
        </c:ser>
        <c:ser>
          <c:idx val="2"/>
          <c:order val="2"/>
          <c:tx>
            <c:strRef>
              <c:f>'LaunchDate and Outcomes'!$D$3:$D$4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'LaunchDate and Outcomes'!$A$5:$A$17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and Outcomes'!$D$5:$D$17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6</c:v>
                </c:pt>
                <c:pt idx="3">
                  <c:v>1</c:v>
                </c:pt>
                <c:pt idx="4">
                  <c:v>5</c:v>
                </c:pt>
                <c:pt idx="5">
                  <c:v>8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84-442B-872C-86DAED6E8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5375328"/>
        <c:axId val="1305378240"/>
      </c:lineChart>
      <c:catAx>
        <c:axId val="130537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378240"/>
        <c:crosses val="autoZero"/>
        <c:auto val="1"/>
        <c:lblAlgn val="ctr"/>
        <c:lblOffset val="100"/>
        <c:noMultiLvlLbl val="0"/>
      </c:catAx>
      <c:valAx>
        <c:axId val="130537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37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 avg surplus by subcategory</a:t>
            </a:r>
          </a:p>
        </c:rich>
      </c:tx>
      <c:layout>
        <c:manualLayout>
          <c:xMode val="edge"/>
          <c:yMode val="edge"/>
          <c:x val="0.37185535300584016"/>
          <c:y val="3.77952693417208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'Subcat status count and surplus'!$I$3</c:f>
              <c:strCache>
                <c:ptCount val="1"/>
                <c:pt idx="0">
                  <c:v>Successful avg surplus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C26-46F3-A339-2445B2E0A5F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C26-46F3-A339-2445B2E0A5F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C26-46F3-A339-2445B2E0A5F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C26-46F3-A339-2445B2E0A5F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C26-46F3-A339-2445B2E0A5F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C26-46F3-A339-2445B2E0A5F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C26-46F3-A339-2445B2E0A5F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C26-46F3-A339-2445B2E0A5F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C26-46F3-A339-2445B2E0A5F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C26-46F3-A339-2445B2E0A5F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AC26-46F3-A339-2445B2E0A5F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AC26-46F3-A339-2445B2E0A5F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AC26-46F3-A339-2445B2E0A5F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AC26-46F3-A339-2445B2E0A5F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AC26-46F3-A339-2445B2E0A5F2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AC26-46F3-A339-2445B2E0A5F2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AC26-46F3-A339-2445B2E0A5F2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AC26-46F3-A339-2445B2E0A5F2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AC26-46F3-A339-2445B2E0A5F2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AC26-46F3-A339-2445B2E0A5F2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AC26-46F3-A339-2445B2E0A5F2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AC26-46F3-A339-2445B2E0A5F2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AC26-46F3-A339-2445B2E0A5F2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AC26-46F3-A339-2445B2E0A5F2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AC26-46F3-A339-2445B2E0A5F2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AC26-46F3-A339-2445B2E0A5F2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AC26-46F3-A339-2445B2E0A5F2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AC26-46F3-A339-2445B2E0A5F2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AC26-46F3-A339-2445B2E0A5F2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AC26-46F3-A339-2445B2E0A5F2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AC26-46F3-A339-2445B2E0A5F2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AC26-46F3-A339-2445B2E0A5F2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AC26-46F3-A339-2445B2E0A5F2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AC26-46F3-A339-2445B2E0A5F2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AC26-46F3-A339-2445B2E0A5F2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AC26-46F3-A339-2445B2E0A5F2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AC26-46F3-A339-2445B2E0A5F2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AC26-46F3-A339-2445B2E0A5F2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AC26-46F3-A339-2445B2E0A5F2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AC26-46F3-A339-2445B2E0A5F2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AC26-46F3-A339-2445B2E0A5F2}"/>
              </c:ext>
            </c:extLst>
          </c:dPt>
          <c:cat>
            <c:strRef>
              <c:f>'Subcat status count and surplus'!$A$4:$A$44</c:f>
              <c:strCache>
                <c:ptCount val="41"/>
                <c:pt idx="0">
                  <c:v>hardware</c:v>
                </c:pt>
                <c:pt idx="1">
                  <c:v>radio &amp; podcasts</c:v>
                </c:pt>
                <c:pt idx="2">
                  <c:v>tabletop games</c:v>
                </c:pt>
                <c:pt idx="3">
                  <c:v>wearables</c:v>
                </c:pt>
                <c:pt idx="4">
                  <c:v>space exploration</c:v>
                </c:pt>
                <c:pt idx="5">
                  <c:v>small batch</c:v>
                </c:pt>
                <c:pt idx="6">
                  <c:v>photobooks</c:v>
                </c:pt>
                <c:pt idx="7">
                  <c:v>spaces</c:v>
                </c:pt>
                <c:pt idx="8">
                  <c:v>documentary</c:v>
                </c:pt>
                <c:pt idx="9">
                  <c:v>television</c:v>
                </c:pt>
                <c:pt idx="10">
                  <c:v>electronic music</c:v>
                </c:pt>
                <c:pt idx="11">
                  <c:v>nonfiction</c:v>
                </c:pt>
                <c:pt idx="12">
                  <c:v>rock</c:v>
                </c:pt>
                <c:pt idx="13">
                  <c:v>makerspaces</c:v>
                </c:pt>
                <c:pt idx="14">
                  <c:v>metal</c:v>
                </c:pt>
                <c:pt idx="15">
                  <c:v>indie rock</c:v>
                </c:pt>
                <c:pt idx="16">
                  <c:v>pop</c:v>
                </c:pt>
                <c:pt idx="17">
                  <c:v>shorts</c:v>
                </c:pt>
                <c:pt idx="18">
                  <c:v>plays</c:v>
                </c:pt>
                <c:pt idx="19">
                  <c:v>classical music</c:v>
                </c:pt>
                <c:pt idx="20">
                  <c:v>musical</c:v>
                </c:pt>
                <c:pt idx="21">
                  <c:v>animation</c:v>
                </c:pt>
                <c:pt idx="22">
                  <c:v>art books</c:v>
                </c:pt>
                <c:pt idx="23">
                  <c:v>audio</c:v>
                </c:pt>
                <c:pt idx="24">
                  <c:v>children's books</c:v>
                </c:pt>
                <c:pt idx="25">
                  <c:v>drama</c:v>
                </c:pt>
                <c:pt idx="26">
                  <c:v>faith</c:v>
                </c:pt>
                <c:pt idx="27">
                  <c:v>fiction</c:v>
                </c:pt>
                <c:pt idx="28">
                  <c:v>food trucks</c:v>
                </c:pt>
                <c:pt idx="29">
                  <c:v>gadgets</c:v>
                </c:pt>
                <c:pt idx="30">
                  <c:v>jazz</c:v>
                </c:pt>
                <c:pt idx="31">
                  <c:v>mobile games</c:v>
                </c:pt>
                <c:pt idx="32">
                  <c:v>nature</c:v>
                </c:pt>
                <c:pt idx="33">
                  <c:v>people</c:v>
                </c:pt>
                <c:pt idx="34">
                  <c:v>places</c:v>
                </c:pt>
                <c:pt idx="35">
                  <c:v>restaurants</c:v>
                </c:pt>
                <c:pt idx="36">
                  <c:v>science fiction</c:v>
                </c:pt>
                <c:pt idx="37">
                  <c:v>translations</c:v>
                </c:pt>
                <c:pt idx="38">
                  <c:v>video games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status count and surplus'!$I$4:$I$44</c:f>
              <c:numCache>
                <c:formatCode>General</c:formatCode>
                <c:ptCount val="41"/>
                <c:pt idx="0">
                  <c:v>84982.716500000024</c:v>
                </c:pt>
                <c:pt idx="1">
                  <c:v>36720.644499999995</c:v>
                </c:pt>
                <c:pt idx="2">
                  <c:v>26487.281999999999</c:v>
                </c:pt>
                <c:pt idx="3">
                  <c:v>20585.6495</c:v>
                </c:pt>
                <c:pt idx="4">
                  <c:v>15743.157750000002</c:v>
                </c:pt>
                <c:pt idx="5">
                  <c:v>10605.504117647059</c:v>
                </c:pt>
                <c:pt idx="6">
                  <c:v>6804.4700970873791</c:v>
                </c:pt>
                <c:pt idx="7">
                  <c:v>4125.355176470589</c:v>
                </c:pt>
                <c:pt idx="8">
                  <c:v>3686.3688888888878</c:v>
                </c:pt>
                <c:pt idx="9">
                  <c:v>2026.5081666666667</c:v>
                </c:pt>
                <c:pt idx="10">
                  <c:v>1673.4780000000003</c:v>
                </c:pt>
                <c:pt idx="11">
                  <c:v>1286.0335</c:v>
                </c:pt>
                <c:pt idx="12">
                  <c:v>1278.9883846153843</c:v>
                </c:pt>
                <c:pt idx="13">
                  <c:v>1203.528888888889</c:v>
                </c:pt>
                <c:pt idx="14">
                  <c:v>1061.3025000000002</c:v>
                </c:pt>
                <c:pt idx="15">
                  <c:v>1060.3324999999998</c:v>
                </c:pt>
                <c:pt idx="16">
                  <c:v>700.58175000000006</c:v>
                </c:pt>
                <c:pt idx="17">
                  <c:v>482.738</c:v>
                </c:pt>
                <c:pt idx="18">
                  <c:v>434.83182997118161</c:v>
                </c:pt>
                <c:pt idx="19">
                  <c:v>367.66624999999993</c:v>
                </c:pt>
                <c:pt idx="20">
                  <c:v>268.41500000000002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E2-421F-87BB-A5C9254A4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Goals and Success</a:t>
            </a:r>
            <a:r>
              <a:rPr lang="en-US" baseline="0"/>
              <a:t> Percent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  Less than 1000</c:v>
                </c:pt>
                <c:pt idx="1">
                  <c:v> *  1000 to 4999</c:v>
                </c:pt>
                <c:pt idx="2">
                  <c:v> * 5000 to 9999</c:v>
                </c:pt>
                <c:pt idx="3">
                  <c:v>  * 10000 to 14999</c:v>
                </c:pt>
                <c:pt idx="4">
                  <c:v>  * 15000 to 19999</c:v>
                </c:pt>
                <c:pt idx="5">
                  <c:v>  * 20000 to 24999</c:v>
                </c:pt>
                <c:pt idx="6">
                  <c:v>  * 25000 to 29999</c:v>
                </c:pt>
                <c:pt idx="7">
                  <c:v>  * 30000 to 34999</c:v>
                </c:pt>
                <c:pt idx="8">
                  <c:v>  * 35000 to 39999</c:v>
                </c:pt>
                <c:pt idx="9">
                  <c:v>  * 40000 to 44999</c:v>
                </c:pt>
                <c:pt idx="10">
                  <c:v>  * 45000 to 49999</c:v>
                </c:pt>
                <c:pt idx="11">
                  <c:v>  * Greater than or equal to 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C0-4B3E-AFFE-198A8C2F40EC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%Failed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  Less than 1000</c:v>
                </c:pt>
                <c:pt idx="1">
                  <c:v> *  1000 to 4999</c:v>
                </c:pt>
                <c:pt idx="2">
                  <c:v> * 5000 to 9999</c:v>
                </c:pt>
                <c:pt idx="3">
                  <c:v>  * 10000 to 14999</c:v>
                </c:pt>
                <c:pt idx="4">
                  <c:v>  * 15000 to 19999</c:v>
                </c:pt>
                <c:pt idx="5">
                  <c:v>  * 20000 to 24999</c:v>
                </c:pt>
                <c:pt idx="6">
                  <c:v>  * 25000 to 29999</c:v>
                </c:pt>
                <c:pt idx="7">
                  <c:v>  * 30000 to 34999</c:v>
                </c:pt>
                <c:pt idx="8">
                  <c:v>  * 35000 to 39999</c:v>
                </c:pt>
                <c:pt idx="9">
                  <c:v>  * 40000 to 44999</c:v>
                </c:pt>
                <c:pt idx="10">
                  <c:v>  * 45000 to 49999</c:v>
                </c:pt>
                <c:pt idx="11">
                  <c:v>  * Greater than or equal to 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C0-4B3E-AFFE-198A8C2F40EC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%Cancelled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  Less than 1000</c:v>
                </c:pt>
                <c:pt idx="1">
                  <c:v> *  1000 to 4999</c:v>
                </c:pt>
                <c:pt idx="2">
                  <c:v> * 5000 to 9999</c:v>
                </c:pt>
                <c:pt idx="3">
                  <c:v>  * 10000 to 14999</c:v>
                </c:pt>
                <c:pt idx="4">
                  <c:v>  * 15000 to 19999</c:v>
                </c:pt>
                <c:pt idx="5">
                  <c:v>  * 20000 to 24999</c:v>
                </c:pt>
                <c:pt idx="6">
                  <c:v>  * 25000 to 29999</c:v>
                </c:pt>
                <c:pt idx="7">
                  <c:v>  * 30000 to 34999</c:v>
                </c:pt>
                <c:pt idx="8">
                  <c:v>  * 35000 to 39999</c:v>
                </c:pt>
                <c:pt idx="9">
                  <c:v>  * 40000 to 44999</c:v>
                </c:pt>
                <c:pt idx="10">
                  <c:v>  * 45000 to 49999</c:v>
                </c:pt>
                <c:pt idx="11">
                  <c:v>  * Greater than or equal to 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C0-4B3E-AFFE-198A8C2F4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022784"/>
        <c:axId val="613018208"/>
      </c:lineChart>
      <c:catAx>
        <c:axId val="61302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18208"/>
        <c:crosses val="autoZero"/>
        <c:auto val="1"/>
        <c:lblAlgn val="ctr"/>
        <c:lblOffset val="100"/>
        <c:noMultiLvlLbl val="0"/>
      </c:catAx>
      <c:valAx>
        <c:axId val="61301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2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90487</xdr:colOff>
      <xdr:row>1</xdr:row>
      <xdr:rowOff>100012</xdr:rowOff>
    </xdr:from>
    <xdr:to>
      <xdr:col>13</xdr:col>
      <xdr:colOff>452437</xdr:colOff>
      <xdr:row>15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40DF7C-F752-436D-A3BB-EEC5CC849E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214311</xdr:colOff>
      <xdr:row>3</xdr:row>
      <xdr:rowOff>23812</xdr:rowOff>
    </xdr:from>
    <xdr:to>
      <xdr:col>17</xdr:col>
      <xdr:colOff>333374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D0191E-73F6-4497-993C-655D64520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1</xdr:row>
      <xdr:rowOff>157161</xdr:rowOff>
    </xdr:from>
    <xdr:to>
      <xdr:col>18</xdr:col>
      <xdr:colOff>171450</xdr:colOff>
      <xdr:row>27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02E78B-9A28-4B86-B1EC-8BFDD0EE19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171449</xdr:colOff>
      <xdr:row>2</xdr:row>
      <xdr:rowOff>176212</xdr:rowOff>
    </xdr:from>
    <xdr:to>
      <xdr:col>23</xdr:col>
      <xdr:colOff>447674</xdr:colOff>
      <xdr:row>17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C832A2-1767-46CA-9CD5-19CB46747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276225</xdr:colOff>
      <xdr:row>12</xdr:row>
      <xdr:rowOff>71437</xdr:rowOff>
    </xdr:from>
    <xdr:to>
      <xdr:col>4</xdr:col>
      <xdr:colOff>457200</xdr:colOff>
      <xdr:row>26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1C0797-1CFF-4657-A229-505A15A706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one" refreshedDate="44449.656355439816" createdVersion="7" refreshedVersion="7" minRefreshableVersion="3" recordCount="4114" xr:uid="{EB42077D-B0C4-4F03-832A-08D80E114802}">
  <cacheSource type="worksheet">
    <worksheetSource name="DATAHEAD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one" refreshedDate="44451.882790625001" createdVersion="7" refreshedVersion="7" minRefreshableVersion="3" recordCount="4114" xr:uid="{B0950335-EA22-4829-939E-6A7B075F762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one" refreshedDate="44456.722450578702" createdVersion="7" refreshedVersion="7" minRefreshableVersion="3" recordCount="4114" xr:uid="{F6970895-28B7-404C-8A20-97D61BF8F56D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urplus over goal" numFmtId="0">
      <sharedItems containsSemiMixedTypes="0" containsString="0" containsNumber="1" minValue="-100000000" maxValue="2314134.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x v="0"/>
    <d v="2015-06-22T00:10:11"/>
    <d v="2015-07-23T03:00:00"/>
    <n v="3133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x v="0"/>
    <d v="2017-01-31T14:24:43"/>
    <d v="2017-03-02T14:24:43"/>
    <n v="4378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x v="0"/>
    <d v="2016-02-05T16:51:23"/>
    <d v="2016-02-15T16:51:23"/>
    <n v="2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x v="0"/>
    <d v="2014-07-08T12:21:47"/>
    <d v="2014-08-07T12:21:47"/>
    <n v="39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x v="0"/>
    <d v="2015-11-19T20:01:19"/>
    <d v="2015-12-19T20:01:19"/>
    <n v="10116.27999999999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x v="0"/>
    <d v="2016-07-12T22:23:27"/>
    <d v="2016-07-29T05:35:00"/>
    <n v="39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x v="0"/>
    <d v="2014-06-04T01:44:10"/>
    <d v="2014-06-14T01:44:10"/>
    <n v="51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x v="0"/>
    <d v="2016-05-26T01:07:47"/>
    <d v="2016-07-05T01:07:47"/>
    <n v="11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x v="0"/>
    <d v="2016-04-08T22:40:12"/>
    <d v="2016-04-15T21:00:00"/>
    <n v="1.51999999999998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x v="0"/>
    <d v="2016-03-18T02:29:04"/>
    <d v="2016-04-17T02:29:04"/>
    <n v="129.9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x v="0"/>
    <d v="2014-05-21T01:37:59"/>
    <d v="2014-06-25T01:37:59"/>
    <n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x v="0"/>
    <d v="2016-07-21T18:41:02"/>
    <d v="2016-08-22T03:00:00"/>
    <n v="10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x v="0"/>
    <d v="2014-06-01T17:07:05"/>
    <d v="2014-07-16T03:00:00"/>
    <n v="19588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x v="0"/>
    <d v="2016-05-18T16:15:09"/>
    <d v="2016-06-23T20:27:00"/>
    <n v="209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x v="0"/>
    <d v="2014-06-18T00:38:08"/>
    <d v="2014-07-13T13:59:00"/>
    <n v="5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x v="0"/>
    <d v="2015-09-09T09:24:18"/>
    <d v="2015-09-27T20:14:00"/>
    <n v="13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x v="0"/>
    <d v="2014-05-01T19:06:51"/>
    <d v="2014-06-16T05:30:00"/>
    <n v="29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x v="0"/>
    <d v="2014-10-05T17:33:42"/>
    <d v="2014-11-04T18:33:42"/>
    <n v="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x v="0"/>
    <d v="2014-08-18T13:00:56"/>
    <d v="2014-09-17T13:00:56"/>
    <n v="1896.330000000001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x v="0"/>
    <d v="2015-06-20T19:35:34"/>
    <d v="2015-07-20T19:35:34"/>
    <n v="38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x v="0"/>
    <d v="2015-07-15T18:11:52"/>
    <d v="2015-09-13T18:11:52"/>
    <n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x v="0"/>
    <d v="2014-08-27T15:03:09"/>
    <d v="2014-09-26T15:03:09"/>
    <n v="169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x v="0"/>
    <d v="2014-12-16T21:52:20"/>
    <d v="2015-01-01T07:59:00"/>
    <n v="6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x v="0"/>
    <d v="2015-04-03T18:41:41"/>
    <d v="2015-04-30T15:20:00"/>
    <n v="37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x v="0"/>
    <d v="2015-08-13T19:41:03"/>
    <d v="2015-09-15T19:39:00"/>
    <n v="3082.69000000000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x v="0"/>
    <d v="2015-11-10T00:36:01"/>
    <d v="2016-01-09T00:36:01"/>
    <n v="2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x v="0"/>
    <d v="2014-07-08T12:22:24"/>
    <d v="2014-08-17T12:22:24"/>
    <n v="69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x v="0"/>
    <d v="2014-10-17T03:57:13"/>
    <d v="2014-11-16T04:57:13"/>
    <n v="234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x v="0"/>
    <d v="2015-11-16T23:08:04"/>
    <d v="2015-12-16T23:08:04"/>
    <n v="42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x v="0"/>
    <d v="2014-06-22T16:09:28"/>
    <d v="2014-07-22T16:09:28"/>
    <n v="7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x v="0"/>
    <d v="2014-07-22T07:01:55"/>
    <d v="2014-08-21T07:01:55"/>
    <n v="51.989999999999782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x v="0"/>
    <d v="2016-01-07T19:00:34"/>
    <d v="2016-01-25T19:00:34"/>
    <n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x v="0"/>
    <d v="2016-04-01T15:03:37"/>
    <d v="2016-05-13T03:59:00"/>
    <n v="7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x v="0"/>
    <d v="2015-10-09T15:51:41"/>
    <d v="2015-11-08T16:51:41"/>
    <n v="11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x v="0"/>
    <d v="2014-07-21T07:43:21"/>
    <d v="2014-08-05T07:43:21"/>
    <n v="79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x v="0"/>
    <d v="2015-04-04T07:00:14"/>
    <d v="2015-04-28T00:00:00"/>
    <n v="66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x v="0"/>
    <d v="2015-03-05T07:22:05"/>
    <d v="2015-04-04T06:22:05"/>
    <n v="252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x v="0"/>
    <d v="2015-01-28T16:37:59"/>
    <d v="2015-02-27T16:37:59"/>
    <n v="1835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x v="0"/>
    <d v="2013-04-11T01:22:24"/>
    <d v="2013-05-11T01:22:24"/>
    <n v="25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x v="0"/>
    <d v="2014-04-25T01:07:48"/>
    <d v="2014-05-25T22:59:00"/>
    <n v="774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x v="0"/>
    <d v="2014-05-30T05:08:08"/>
    <d v="2014-06-19T04:00:00"/>
    <n v="2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x v="0"/>
    <d v="2014-09-05T13:39:14"/>
    <d v="2014-10-05T13:39:14"/>
    <n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x v="0"/>
    <d v="2014-11-28T15:20:26"/>
    <d v="2014-12-28T15:20:26"/>
    <n v="586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x v="0"/>
    <d v="2014-06-12T18:58:06"/>
    <d v="2014-07-13T00:00:00"/>
    <n v="2086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x v="0"/>
    <d v="2014-08-23T02:22:17"/>
    <d v="2014-10-07T02:22:17"/>
    <n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x v="0"/>
    <d v="2016-03-28T14:58:27"/>
    <d v="2016-04-27T14:58:27"/>
    <n v="10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x v="0"/>
    <d v="2015-11-15T23:09:34"/>
    <d v="2015-12-15T23:09:34"/>
    <n v="35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x v="0"/>
    <d v="2014-10-20T19:40:07"/>
    <d v="2014-12-19T20:40:07"/>
    <n v="380.5500000000001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x v="0"/>
    <d v="2015-01-29T12:24:20"/>
    <d v="2015-03-01T12:00:00"/>
    <n v="159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x v="0"/>
    <d v="2015-09-24T04:14:05"/>
    <d v="2015-10-24T04:14:05"/>
    <n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x v="0"/>
    <d v="2014-12-22T18:04:18"/>
    <d v="2015-01-30T17:00:00"/>
    <n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x v="0"/>
    <d v="2015-07-11T22:17:17"/>
    <d v="2015-08-10T22:17:17"/>
    <n v="308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x v="0"/>
    <d v="2014-06-17T16:50:46"/>
    <d v="2014-07-17T16:50:46"/>
    <n v="162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x v="0"/>
    <d v="2014-03-21T13:10:45"/>
    <d v="2014-04-04T22:00:00"/>
    <n v="28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x v="0"/>
    <d v="2015-11-25T17:07:01"/>
    <d v="2015-12-25T17:07:01"/>
    <n v="1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x v="0"/>
    <d v="2016-05-06T23:15:16"/>
    <d v="2016-05-27T23:15:16"/>
    <n v="249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x v="0"/>
    <d v="2015-05-25T13:10:24"/>
    <d v="2015-06-08T16:00:00"/>
    <n v="58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x v="0"/>
    <d v="2015-03-26T19:59:22"/>
    <d v="2015-04-25T19:59:22"/>
    <n v="28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x v="0"/>
    <d v="2014-10-20T17:52:52"/>
    <d v="2014-11-19T18:52:52"/>
    <n v="29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x v="0"/>
    <d v="2015-08-14T05:39:36"/>
    <d v="2015-09-14T21:00:00"/>
    <n v="25.13999999999941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x v="1"/>
    <d v="2014-03-03T21:38:37"/>
    <d v="2014-03-23T00:00:00"/>
    <n v="148.3299999999999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x v="1"/>
    <d v="2013-05-15T19:32:37"/>
    <d v="2013-06-06T19:32:37"/>
    <n v="241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x v="1"/>
    <d v="2013-02-06T19:11:18"/>
    <d v="2013-03-03T19:11:18"/>
    <n v="164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x v="1"/>
    <d v="2013-12-04T21:53:33"/>
    <d v="2013-12-28T04:59:00"/>
    <n v="270.3699999999998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x v="1"/>
    <d v="2013-06-08T00:26:21"/>
    <d v="2013-07-08T00:26:21"/>
    <n v="88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x v="1"/>
    <d v="2014-07-15T19:42:34"/>
    <d v="2014-08-11T05:59:00"/>
    <n v="5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x v="1"/>
    <d v="2016-06-18T20:23:40"/>
    <d v="2016-07-18T20:23:40"/>
    <n v="37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x v="1"/>
    <d v="2012-06-15T14:00:04"/>
    <d v="2012-07-15T14:00:04"/>
    <n v="32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x v="1"/>
    <d v="2014-01-24T13:39:51"/>
    <d v="2014-02-23T13:39:51"/>
    <n v="1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x v="1"/>
    <d v="2011-08-31T04:30:25"/>
    <d v="2011-10-02T06:59:00"/>
    <n v="1094.229999999999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x v="1"/>
    <d v="2011-07-06T21:30:45"/>
    <d v="2011-09-04T21:30:45"/>
    <n v="13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x v="1"/>
    <d v="2012-03-29T06:30:57"/>
    <d v="2012-05-28T06:30:57"/>
    <n v="43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x v="1"/>
    <d v="2012-10-26T00:14:41"/>
    <d v="2012-11-15T00:00:00"/>
    <n v="1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x v="1"/>
    <d v="2011-02-13T18:09:44"/>
    <d v="2011-05-03T03:59:00"/>
    <n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x v="1"/>
    <d v="2015-12-22T11:41:35"/>
    <d v="2016-01-21T11:41:35"/>
    <n v="64.659999999999968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x v="1"/>
    <d v="2013-03-24T05:01:12"/>
    <d v="2013-04-23T05:01:12"/>
    <n v="54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x v="1"/>
    <d v="2011-10-28T16:35:58"/>
    <d v="2011-12-27T17:35:58"/>
    <n v="16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x v="1"/>
    <d v="2012-03-29T03:28:37"/>
    <d v="2012-05-21T02:59:00"/>
    <n v="117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x v="1"/>
    <d v="2016-08-22T17:32:01"/>
    <d v="2016-09-01T17:32:01"/>
    <n v="13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x v="1"/>
    <d v="2014-03-26T18:38:13"/>
    <d v="2014-04-25T18:38:13"/>
    <n v="35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x v="1"/>
    <d v="2013-11-05T02:00:56"/>
    <d v="2013-12-10T02:00:56"/>
    <n v="87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x v="1"/>
    <d v="2012-07-10T03:48:47"/>
    <d v="2012-07-14T03:02:00"/>
    <n v="73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x v="1"/>
    <d v="2011-09-09T19:41:01"/>
    <d v="2011-10-09T19:41:01"/>
    <n v="0.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x v="1"/>
    <d v="2015-02-07T14:46:29"/>
    <d v="2015-02-22T11:30:00"/>
    <n v="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x v="1"/>
    <d v="2011-04-15T18:11:26"/>
    <d v="2011-05-15T18:11:26"/>
    <n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x v="1"/>
    <d v="2011-08-24T03:00:37"/>
    <d v="2011-09-23T03:00:37"/>
    <n v="30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x v="1"/>
    <d v="2015-10-14T13:20:45"/>
    <d v="2015-12-27T14:20:45"/>
    <n v="38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x v="1"/>
    <d v="2010-05-24T12:56:43"/>
    <d v="2010-06-03T01:41:00"/>
    <n v="11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x v="1"/>
    <d v="2014-05-27T15:48:51"/>
    <d v="2014-06-22T15:48:51"/>
    <n v="1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x v="1"/>
    <d v="2013-05-08T18:03:12"/>
    <d v="2013-06-02T18:03:12"/>
    <n v="90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x v="1"/>
    <d v="2011-06-12T07:08:19"/>
    <d v="2011-07-12T07:08:19"/>
    <n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x v="1"/>
    <d v="2011-03-17T09:39:24"/>
    <d v="2011-05-17T09:39:24"/>
    <n v="6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x v="1"/>
    <d v="2016-12-17T04:46:23"/>
    <d v="2017-02-01T08:00:00"/>
    <n v="26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x v="1"/>
    <d v="2012-06-05T20:35:37"/>
    <d v="2012-07-03T21:00:00"/>
    <n v="10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x v="1"/>
    <d v="2014-03-18T17:13:42"/>
    <d v="2014-04-07T17:13:42"/>
    <n v="1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x v="1"/>
    <d v="2012-01-27T00:07:21"/>
    <d v="2012-02-26T00:07:21"/>
    <n v="11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x v="1"/>
    <d v="2010-05-26T15:54:01"/>
    <d v="2010-08-01T03:00:00"/>
    <n v="22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x v="1"/>
    <d v="2011-06-12T03:14:42"/>
    <d v="2011-07-12T03:14:42"/>
    <n v="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x v="1"/>
    <d v="2012-11-01T19:04:34"/>
    <d v="2012-12-07T23:30:00"/>
    <n v="2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x v="1"/>
    <d v="2013-12-23T21:39:59"/>
    <d v="2014-01-22T21:39:59"/>
    <n v="90.28999999999996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x v="1"/>
    <d v="2012-10-15T18:04:46"/>
    <d v="2012-11-04T19:04:46"/>
    <n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x v="1"/>
    <d v="2012-12-31T18:38:30"/>
    <d v="2013-01-24T18:38:30"/>
    <n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x v="1"/>
    <d v="2010-11-23T03:08:53"/>
    <d v="2010-12-23T03:08:53"/>
    <n v="1665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x v="1"/>
    <d v="2014-02-12T19:20:30"/>
    <d v="2014-03-07T19:20:30"/>
    <n v="67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x v="1"/>
    <d v="2011-03-10T16:41:06"/>
    <d v="2011-04-03T01:00:00"/>
    <n v="1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x v="1"/>
    <d v="2016-04-25T17:23:40"/>
    <d v="2016-05-14T00:00:00"/>
    <n v="16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x v="1"/>
    <d v="2012-03-19T18:38:21"/>
    <d v="2012-04-02T18:38:21"/>
    <n v="2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x v="1"/>
    <d v="2011-04-02T23:34:47"/>
    <d v="2011-04-24T23:34:47"/>
    <n v="18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x v="1"/>
    <d v="2013-04-01T14:42:50"/>
    <d v="2013-05-31T14:42:50"/>
    <n v="22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x v="1"/>
    <d v="2011-01-27T00:37:10"/>
    <d v="2011-02-26T00:37:10"/>
    <n v="119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x v="1"/>
    <d v="2013-10-10T22:47:33"/>
    <d v="2013-11-14T05:59:00"/>
    <n v="4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x v="1"/>
    <d v="2015-05-01T07:59:47"/>
    <d v="2015-05-31T07:59:47"/>
    <n v="19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x v="1"/>
    <d v="2014-03-20T01:01:58"/>
    <d v="2014-04-13T02:00:00"/>
    <n v="2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x v="1"/>
    <d v="2011-07-29T18:12:08"/>
    <d v="2011-08-06T15:00:00"/>
    <n v="20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x v="1"/>
    <d v="2011-11-14T06:34:48"/>
    <d v="2012-01-13T06:34:48"/>
    <n v="1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x v="1"/>
    <d v="2012-01-10T17:44:04"/>
    <d v="2012-02-04T17:44:04"/>
    <n v="18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x v="1"/>
    <d v="2011-02-21T11:55:55"/>
    <d v="2011-04-08T10:55:55"/>
    <n v="47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x v="1"/>
    <d v="2010-03-11T20:02:24"/>
    <d v="2010-06-09T19:00:00"/>
    <n v="22.22000000000025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x v="1"/>
    <d v="2011-06-29T01:17:16"/>
    <d v="2011-07-29T01:17:16"/>
    <n v="651.5799999999999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x v="1"/>
    <d v="2011-07-15T01:39:46"/>
    <d v="2011-08-13T23:00:00"/>
    <n v="148.0999999999999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x v="2"/>
    <d v="2016-09-03T01:11:47"/>
    <d v="2016-10-03T01:11:47"/>
    <n v="-6999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x v="2"/>
    <d v="2015-04-02T16:55:10"/>
    <d v="2015-04-18T10:16:00"/>
    <n v="-2999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x v="2"/>
    <d v="2016-08-11T10:21:47"/>
    <d v="2016-10-10T10:21:47"/>
    <n v="-1000000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x v="2"/>
    <d v="2014-09-22T18:46:04"/>
    <d v="2014-10-28T22:00:00"/>
    <n v="-5484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x v="2"/>
    <d v="2015-04-20T22:17:22"/>
    <d v="2015-05-15T22:17:22"/>
    <n v="-40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x v="2"/>
    <d v="2016-12-05T23:51:20"/>
    <d v="2017-02-03T23:51:20"/>
    <n v="-4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x v="2"/>
    <d v="2015-05-11T14:08:57"/>
    <d v="2015-06-11T02:00:00"/>
    <n v="-2361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x v="2"/>
    <d v="2015-03-04T14:59:01"/>
    <d v="2015-04-03T13:59:01"/>
    <n v="-781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x v="2"/>
    <d v="2016-09-15T05:28:13"/>
    <d v="2016-10-20T05:28:13"/>
    <n v="-9813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x v="2"/>
    <d v="2014-08-31T22:29:43"/>
    <d v="2014-10-30T22:29:43"/>
    <n v="-200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x v="2"/>
    <d v="2014-05-19T21:58:12"/>
    <d v="2014-06-16T20:16:00"/>
    <n v="-6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x v="2"/>
    <d v="2016-06-20T20:06:01"/>
    <d v="2016-07-06T00:00:00"/>
    <n v="-12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x v="2"/>
    <d v="2014-09-23T19:30:07"/>
    <d v="2014-11-07T20:30:07"/>
    <n v="-7234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x v="2"/>
    <d v="2016-05-01T19:23:04"/>
    <d v="2016-05-31T17:31:00"/>
    <n v="-7176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x v="2"/>
    <d v="2015-08-05T21:50:18"/>
    <d v="2015-09-04T17:00:00"/>
    <n v="-50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x v="2"/>
    <d v="2014-05-29T09:09:57"/>
    <d v="2014-07-01T19:00:00"/>
    <n v="-259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x v="2"/>
    <d v="2015-04-02T09:50:34"/>
    <d v="2015-05-16T10:16:00"/>
    <n v="-30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x v="2"/>
    <d v="2015-08-23T13:46:33"/>
    <d v="2015-10-12T13:46:33"/>
    <n v="-550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x v="2"/>
    <d v="2015-07-01T06:10:41"/>
    <d v="2015-08-01T04:59:00"/>
    <n v="-14528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x v="2"/>
    <d v="2015-07-02T22:06:12"/>
    <d v="2015-07-12T22:06:12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x v="2"/>
    <d v="2015-02-18T04:45:32"/>
    <d v="2015-03-20T03:45:32"/>
    <n v="-2000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x v="2"/>
    <d v="2015-04-16T03:40:23"/>
    <d v="2015-05-31T03:40:23"/>
    <n v="-1070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x v="2"/>
    <d v="2014-10-26T21:26:18"/>
    <d v="2014-11-16T22:26:18"/>
    <n v="-299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x v="2"/>
    <d v="2016-07-08T01:32:22"/>
    <d v="2016-09-03T05:55:00"/>
    <n v="-55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x v="2"/>
    <d v="2015-02-12T18:17:52"/>
    <d v="2015-04-13T17:17:52"/>
    <n v="-543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x v="2"/>
    <d v="2015-07-15T13:00:52"/>
    <d v="2015-08-11T13:00:52"/>
    <n v="-416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x v="2"/>
    <d v="2016-11-19T00:23:18"/>
    <d v="2017-01-18T00:23:18"/>
    <n v="-19885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x v="2"/>
    <d v="2014-11-26T18:25:40"/>
    <d v="2015-01-08T18:18:00"/>
    <n v="-70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x v="2"/>
    <d v="2016-01-28T06:45:36"/>
    <d v="2016-02-27T06:45:36"/>
    <n v="-4996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x v="2"/>
    <d v="2014-11-25T04:07:50"/>
    <d v="2014-12-25T08:00:00"/>
    <n v="-990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x v="2"/>
    <d v="2015-03-27T03:53:02"/>
    <d v="2015-05-26T03:53:02"/>
    <n v="-9988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x v="2"/>
    <d v="2015-04-19T13:13:11"/>
    <d v="2015-06-18T13:13:11"/>
    <n v="-24986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x v="2"/>
    <d v="2014-08-24T01:51:40"/>
    <d v="2014-09-23T01:51:40"/>
    <n v="-37997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x v="2"/>
    <d v="2014-10-21T14:04:04"/>
    <d v="2014-12-02T15:04:04"/>
    <n v="-4964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x v="2"/>
    <d v="2015-04-21T13:08:15"/>
    <d v="2015-06-03T13:08:15"/>
    <n v="-146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x v="2"/>
    <d v="2015-06-13T13:25:35"/>
    <d v="2015-07-23T13:25:35"/>
    <n v="-1349919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x v="2"/>
    <d v="2014-06-04T02:59:56"/>
    <d v="2014-08-03T02:59:56"/>
    <n v="-332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x v="2"/>
    <d v="2016-01-27T21:52:52"/>
    <d v="2016-02-26T21:52:52"/>
    <n v="-298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x v="2"/>
    <d v="2014-09-22T01:50:28"/>
    <d v="2014-10-22T01:50:28"/>
    <n v="-50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x v="2"/>
    <d v="2016-05-24T10:25:45"/>
    <d v="2016-07-03T10:25:45"/>
    <n v="-49999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x v="3"/>
    <d v="2015-06-16T21:54:51"/>
    <d v="2015-08-15T21:54:51"/>
    <n v="-50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x v="3"/>
    <d v="2014-06-02T16:29:55"/>
    <d v="2014-07-02T16:29:55"/>
    <n v="-4999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x v="3"/>
    <d v="2014-07-15T03:02:36"/>
    <d v="2014-08-16T23:42:00"/>
    <n v="-236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x v="3"/>
    <d v="2015-08-27T23:04:14"/>
    <d v="2015-10-01T00:00:00"/>
    <n v="-20000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x v="3"/>
    <d v="2014-07-21T18:18:21"/>
    <d v="2014-09-19T18:18:21"/>
    <n v="-11936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x v="3"/>
    <d v="2015-12-13T15:48:44"/>
    <d v="2016-01-12T15:48:44"/>
    <n v="-170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x v="3"/>
    <d v="2016-12-17T01:49:22"/>
    <d v="2017-01-16T01:49:22"/>
    <n v="-20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x v="3"/>
    <d v="2015-06-05T22:15:35"/>
    <d v="2015-08-04T22:15:35"/>
    <n v="-109989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x v="3"/>
    <d v="2015-02-17T20:02:50"/>
    <d v="2015-03-19T19:02:50"/>
    <n v="-767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x v="3"/>
    <d v="2014-09-18T12:07:39"/>
    <d v="2014-10-18T12:07:39"/>
    <n v="-194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x v="3"/>
    <d v="2015-07-31T23:28:03"/>
    <d v="2015-08-30T05:28:00"/>
    <n v="-967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x v="3"/>
    <d v="2016-06-13T04:20:14"/>
    <d v="2016-08-12T04:20:14"/>
    <n v="-4999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x v="3"/>
    <d v="2015-02-12T09:28:43"/>
    <d v="2015-03-19T08:28:43"/>
    <n v="-9500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x v="3"/>
    <d v="2015-01-29T13:45:08"/>
    <d v="2015-02-28T13:45:08"/>
    <n v="-111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x v="3"/>
    <d v="2015-03-09T18:12:56"/>
    <d v="2015-05-08T18:12:56"/>
    <n v="-60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x v="3"/>
    <d v="2014-08-04T18:40:11"/>
    <d v="2014-08-29T18:40:11"/>
    <n v="-1870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x v="3"/>
    <d v="2015-07-06T19:46:39"/>
    <d v="2015-08-05T19:46:39"/>
    <n v="-150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x v="3"/>
    <d v="2015-03-07T01:08:46"/>
    <d v="2015-03-24T00:08:46"/>
    <n v="-27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x v="3"/>
    <d v="2015-10-27T22:55:45"/>
    <d v="2015-11-26T23:55:45"/>
    <n v="-50000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x v="3"/>
    <d v="2016-02-03T01:55:55"/>
    <d v="2016-03-04T01:55:55"/>
    <n v="-8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x v="3"/>
    <d v="2015-03-04T23:47:23"/>
    <d v="2015-04-13T19:00:00"/>
    <n v="-799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x v="3"/>
    <d v="2015-05-23T17:48:15"/>
    <d v="2015-06-22T17:48:15"/>
    <n v="-270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x v="3"/>
    <d v="2016-12-08T00:17:12"/>
    <d v="2017-01-07T00:17:12"/>
    <n v="-10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x v="3"/>
    <d v="2014-10-27T19:26:50"/>
    <d v="2014-11-26T20:26:50"/>
    <n v="-8018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x v="3"/>
    <d v="2014-07-05T18:59:22"/>
    <d v="2014-09-01T03:59:00"/>
    <n v="-1449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x v="3"/>
    <d v="2016-07-19T21:52:19"/>
    <d v="2016-08-18T21:52:19"/>
    <n v="-3780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x v="3"/>
    <d v="2017-02-01T19:30:34"/>
    <d v="2017-03-03T20:00:00"/>
    <n v="-50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x v="3"/>
    <d v="2015-06-27T05:37:37"/>
    <d v="2015-07-21T06:59:00"/>
    <n v="-42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x v="3"/>
    <d v="2014-08-06T04:23:35"/>
    <d v="2014-09-05T04:23:35"/>
    <n v="-15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x v="3"/>
    <d v="2016-07-05T16:34:37"/>
    <d v="2016-09-03T16:34:37"/>
    <n v="-499655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x v="3"/>
    <d v="2016-06-06T15:37:26"/>
    <d v="2016-06-16T15:37:26"/>
    <n v="-1195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x v="3"/>
    <d v="2015-08-23T10:35:38"/>
    <d v="2015-10-02T10:35:38"/>
    <n v="-475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x v="3"/>
    <d v="2014-09-17T19:00:32"/>
    <d v="2014-10-17T19:00:32"/>
    <n v="-99998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x v="3"/>
    <d v="2014-09-29T22:26:06"/>
    <d v="2014-11-28T23:26:06"/>
    <n v="-10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x v="3"/>
    <d v="2016-01-06T23:55:31"/>
    <d v="2016-03-06T23:55:31"/>
    <n v="-249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x v="3"/>
    <d v="2015-05-11T16:05:32"/>
    <d v="2015-07-10T16:05:32"/>
    <n v="-20000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x v="3"/>
    <d v="2015-09-12T13:01:38"/>
    <d v="2015-10-10T21:00:00"/>
    <n v="-203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x v="3"/>
    <d v="2017-01-06T20:21:40"/>
    <d v="2017-02-17T21:00:00"/>
    <n v="-2238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x v="3"/>
    <d v="2014-09-05T09:12:02"/>
    <d v="2014-10-05T09:12:02"/>
    <n v="-2472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x v="3"/>
    <d v="2016-08-02T02:58:22"/>
    <d v="2016-09-01T02:58:22"/>
    <n v="-100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x v="3"/>
    <d v="2014-08-16T02:00:03"/>
    <d v="2014-09-15T02:00:03"/>
    <n v="-4428.45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x v="3"/>
    <d v="2015-01-19T19:38:49"/>
    <d v="2015-02-08T19:38:49"/>
    <n v="-27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x v="3"/>
    <d v="2015-09-08T22:16:04"/>
    <d v="2015-10-08T20:59:00"/>
    <n v="-60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x v="3"/>
    <d v="2014-11-30T20:21:04"/>
    <d v="2015-01-29T20:21:04"/>
    <n v="-175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x v="3"/>
    <d v="2016-07-05T14:00:03"/>
    <d v="2016-08-04T14:00:03"/>
    <n v="-14783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x v="3"/>
    <d v="2015-09-01T15:10:22"/>
    <d v="2015-10-06T15:10:22"/>
    <n v="-67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x v="3"/>
    <d v="2016-07-16T00:06:23"/>
    <d v="2016-08-06T00:06:23"/>
    <n v="-127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x v="3"/>
    <d v="2014-12-05T04:43:58"/>
    <d v="2015-01-04T04:43:58"/>
    <n v="-1187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x v="3"/>
    <d v="2014-11-16T08:52:47"/>
    <d v="2014-12-16T08:52:47"/>
    <n v="-500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x v="3"/>
    <d v="2015-06-10T22:08:55"/>
    <d v="2015-07-10T22:08:55"/>
    <n v="-250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x v="3"/>
    <d v="2015-09-02T01:33:12"/>
    <d v="2015-10-01T05:00:00"/>
    <n v="-897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x v="3"/>
    <d v="2015-08-20T03:50:17"/>
    <d v="2015-09-19T03:50:17"/>
    <n v="-277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x v="3"/>
    <d v="2016-02-16T21:08:40"/>
    <d v="2016-04-16T20:08:40"/>
    <n v="-6299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x v="3"/>
    <d v="2015-07-17T14:15:47"/>
    <d v="2015-08-16T14:06:41"/>
    <n v="-4998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x v="3"/>
    <d v="2015-01-05T15:22:29"/>
    <d v="2015-03-06T15:22:29"/>
    <n v="-1249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x v="3"/>
    <d v="2016-01-06T05:31:22"/>
    <d v="2016-02-17T23:59:00"/>
    <n v="-439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x v="3"/>
    <d v="2015-03-03T23:00:37"/>
    <d v="2015-04-22T22:00:37"/>
    <n v="-22150.78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x v="3"/>
    <d v="2014-11-27T15:22:29"/>
    <d v="2014-12-28T15:22:29"/>
    <n v="-8805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x v="3"/>
    <d v="2015-03-16T15:04:49"/>
    <d v="2015-05-15T15:04:49"/>
    <n v="-49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x v="3"/>
    <d v="2016-02-29T07:50:25"/>
    <d v="2016-04-01T06:59:00"/>
    <n v="-4118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x v="3"/>
    <d v="2015-07-10T15:27:10"/>
    <d v="2015-08-20T20:06:00"/>
    <n v="-4964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x v="3"/>
    <d v="2015-01-27T20:06:04"/>
    <d v="2015-03-28T19:06:04"/>
    <n v="-500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x v="3"/>
    <d v="2015-01-27T18:28:38"/>
    <d v="2015-03-27T02:39:00"/>
    <n v="-87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x v="3"/>
    <d v="2016-04-22T01:09:10"/>
    <d v="2016-05-22T01:05:00"/>
    <n v="-15000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x v="3"/>
    <d v="2015-05-11T05:38:46"/>
    <d v="2015-07-10T05:38:46"/>
    <n v="-60000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x v="3"/>
    <d v="2016-03-09T23:04:14"/>
    <d v="2016-04-08T22:04:14"/>
    <n v="-2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x v="3"/>
    <d v="2015-04-12T15:59:04"/>
    <d v="2015-05-31T09:29:00"/>
    <n v="-2875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x v="3"/>
    <d v="2015-06-09T21:27:21"/>
    <d v="2015-07-09T21:27:21"/>
    <n v="-2800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x v="3"/>
    <d v="2015-04-02T16:28:25"/>
    <d v="2015-06-01T16:28:25"/>
    <n v="-80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x v="3"/>
    <d v="2016-01-14T22:24:57"/>
    <d v="2016-02-13T22:24:57"/>
    <n v="-30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x v="3"/>
    <d v="2015-05-05T18:39:11"/>
    <d v="2015-06-04T18:39:11"/>
    <n v="-1494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x v="3"/>
    <d v="2015-12-03T23:00:51"/>
    <d v="2016-01-02T23:00:51"/>
    <n v="-15000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x v="3"/>
    <d v="2015-01-28T19:49:06"/>
    <d v="2015-02-27T19:49:06"/>
    <n v="-389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x v="3"/>
    <d v="2016-08-30T21:52:52"/>
    <d v="2016-09-29T21:52:52"/>
    <n v="-3500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x v="3"/>
    <d v="2015-05-12T00:50:59"/>
    <d v="2015-06-21T00:50:59"/>
    <n v="-59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x v="3"/>
    <d v="2015-06-09T21:48:17"/>
    <d v="2015-07-09T21:48:17"/>
    <n v="-100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x v="3"/>
    <d v="2015-11-13T02:01:39"/>
    <d v="2016-01-05T00:00:00"/>
    <n v="-1500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x v="3"/>
    <d v="2016-01-08T13:51:09"/>
    <d v="2016-03-08T13:51:09"/>
    <n v="-1495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x v="3"/>
    <d v="2016-12-09T23:06:00"/>
    <d v="2016-12-30T09:00:00"/>
    <n v="-260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x v="3"/>
    <d v="2015-10-20T02:38:50"/>
    <d v="2015-11-08T12:00:00"/>
    <n v="-7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x v="4"/>
    <d v="2013-03-21T17:00:11"/>
    <d v="2013-05-05T17:00:11"/>
    <n v="1145.1200000000008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x v="4"/>
    <d v="2014-11-06T16:45:04"/>
    <d v="2014-12-21T16:45:04"/>
    <n v="46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x v="4"/>
    <d v="2011-11-15T11:49:50"/>
    <d v="2011-12-20T11:49:50"/>
    <n v="17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x v="4"/>
    <d v="2014-01-23T01:08:24"/>
    <d v="2014-02-22T01:08:24"/>
    <n v="648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x v="4"/>
    <d v="2010-02-04T07:45:59"/>
    <d v="2010-03-16T07:06:00"/>
    <n v="481.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x v="4"/>
    <d v="2012-07-17T01:16:25"/>
    <d v="2012-08-16T01:16:25"/>
    <n v="18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x v="4"/>
    <d v="2010-10-29T08:43:25"/>
    <d v="2010-12-18T09:43:25"/>
    <n v="10273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x v="4"/>
    <d v="2010-09-09T14:30:14"/>
    <d v="2010-10-16T03:39:00"/>
    <n v="170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x v="4"/>
    <d v="2011-11-23T18:35:09"/>
    <d v="2012-01-07T18:35:09"/>
    <n v="113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x v="4"/>
    <d v="2010-06-03T22:10:20"/>
    <d v="2010-08-22T17:40:00"/>
    <n v="129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x v="4"/>
    <d v="2013-05-07T13:34:51"/>
    <d v="2013-06-06T13:34:51"/>
    <n v="167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x v="4"/>
    <d v="2012-04-14T18:54:06"/>
    <d v="2012-05-16T19:00:00"/>
    <n v="89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x v="4"/>
    <d v="2010-03-29T15:54:18"/>
    <d v="2010-06-01T03:59:00"/>
    <n v="42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x v="4"/>
    <d v="2012-01-16T15:37:15"/>
    <d v="2012-02-15T15:37:15"/>
    <n v="1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x v="4"/>
    <d v="2015-09-16T22:51:50"/>
    <d v="2015-10-17T02:00:00"/>
    <n v="4067.3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x v="4"/>
    <d v="2011-02-14T12:38:02"/>
    <d v="2011-03-16T11:38:02"/>
    <n v="538.6599999999998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x v="4"/>
    <d v="2013-02-14T18:27:47"/>
    <d v="2013-03-16T18:27:47"/>
    <n v="508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x v="4"/>
    <d v="2016-04-19T15:02:42"/>
    <d v="2016-05-19T15:02:42"/>
    <n v="2354.269999999996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x v="4"/>
    <d v="2011-05-19T01:14:26"/>
    <d v="2011-06-18T01:14:26"/>
    <n v="2734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x v="4"/>
    <d v="2015-03-09T17:42:49"/>
    <d v="2015-04-08T17:42:49"/>
    <n v="23953.4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x v="4"/>
    <d v="2010-06-01T18:07:59"/>
    <d v="2010-07-17T09:59:00"/>
    <n v="64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x v="4"/>
    <d v="2012-04-18T21:15:04"/>
    <d v="2012-06-07T14:55:00"/>
    <n v="148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x v="4"/>
    <d v="2011-01-12T05:57:08"/>
    <d v="2011-02-26T05:57:08"/>
    <n v="35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x v="4"/>
    <d v="2012-08-28T22:54:54"/>
    <d v="2012-09-27T22:54:54"/>
    <n v="4520.270000000000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x v="4"/>
    <d v="2012-04-11T14:53:15"/>
    <d v="2012-05-11T14:53:15"/>
    <n v="91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x v="4"/>
    <d v="2010-03-30T05:53:50"/>
    <d v="2010-05-10T20:16:00"/>
    <n v="55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x v="4"/>
    <d v="2010-01-27T04:11:47"/>
    <d v="2010-04-23T03:51:00"/>
    <n v="45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x v="4"/>
    <d v="2014-05-26T10:51:39"/>
    <d v="2014-06-25T10:51:39"/>
    <n v="3115.440000000000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x v="4"/>
    <d v="2011-09-23T03:39:38"/>
    <d v="2011-11-07T04:39:38"/>
    <n v="57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x v="4"/>
    <d v="2017-01-23T04:43:42"/>
    <d v="2017-02-22T04:43:42"/>
    <n v="47233.7699999999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x v="4"/>
    <d v="2011-04-04T20:47:50"/>
    <d v="2011-05-25T04:00:00"/>
    <n v="121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x v="4"/>
    <d v="2013-12-04T02:24:21"/>
    <d v="2014-01-02T08:00:00"/>
    <n v="140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x v="4"/>
    <d v="2010-02-26T21:36:31"/>
    <d v="2010-04-28T18:49:00"/>
    <n v="2323.01000000000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x v="4"/>
    <d v="2011-06-03T11:57:46"/>
    <d v="2011-07-03T11:57:46"/>
    <n v="388.7899999999999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x v="4"/>
    <d v="2012-03-01T21:53:49"/>
    <d v="2012-04-05T06:59:00"/>
    <n v="224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x v="4"/>
    <d v="2012-10-11T00:46:06"/>
    <d v="2012-11-10T01:46:06"/>
    <n v="167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x v="4"/>
    <d v="2012-02-28T01:57:54"/>
    <d v="2012-04-28T00:57:54"/>
    <n v="190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x v="4"/>
    <d v="2015-04-23T21:23:39"/>
    <d v="2015-05-23T21:23:39"/>
    <n v="6748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x v="4"/>
    <d v="2012-09-12T00:58:59"/>
    <d v="2012-10-12T00:58:59"/>
    <n v="1359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x v="4"/>
    <d v="2017-01-24T05:51:36"/>
    <d v="2017-02-27T02:01:00"/>
    <n v="9744.1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x v="4"/>
    <d v="2014-04-15T14:10:35"/>
    <d v="2014-05-30T14:10:35"/>
    <n v="4210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x v="4"/>
    <d v="2009-05-17T03:55:13"/>
    <d v="2009-08-10T19:26:00"/>
    <n v="1132.319999999999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x v="4"/>
    <d v="2010-01-16T22:04:52"/>
    <d v="2010-02-22T22:00:00"/>
    <n v="53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x v="4"/>
    <d v="2011-05-12T17:02:24"/>
    <d v="2011-06-01T04:59:00"/>
    <n v="2569.049999999999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x v="4"/>
    <d v="2011-12-27T17:43:00"/>
    <d v="2012-01-21T17:43:00"/>
    <n v="1850.459999999999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x v="4"/>
    <d v="2013-08-20T18:08:48"/>
    <d v="2013-09-19T18:08:48"/>
    <n v="18035.50999999999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x v="4"/>
    <d v="2013-02-08T19:35:24"/>
    <d v="2013-03-25T18:35:24"/>
    <n v="137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x v="4"/>
    <d v="2012-10-02T06:40:18"/>
    <d v="2012-11-02T04:00:00"/>
    <n v="1144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x v="4"/>
    <d v="2012-05-22T04:03:13"/>
    <d v="2012-06-26T04:03:13"/>
    <n v="1605.309999999997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x v="4"/>
    <d v="2013-10-03T10:57:14"/>
    <d v="2013-11-02T10:57:14"/>
    <n v="72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x v="4"/>
    <d v="2010-12-14T08:51:37"/>
    <d v="2011-02-02T07:59:00"/>
    <n v="300.8000000000001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x v="4"/>
    <d v="2013-04-12T18:27:26"/>
    <d v="2013-05-01T00:01:00"/>
    <n v="100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x v="4"/>
    <d v="2011-09-26T19:16:39"/>
    <d v="2011-10-29T03:59:00"/>
    <n v="1130.199999999997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x v="4"/>
    <d v="2014-03-21T16:01:54"/>
    <d v="2014-04-20T16:01:54"/>
    <n v="36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x v="4"/>
    <d v="2010-06-14T02:01:34"/>
    <d v="2010-07-19T16:00:00"/>
    <n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x v="4"/>
    <d v="2013-09-02T00:06:49"/>
    <d v="2013-11-01T00:00:00"/>
    <n v="16554.55999999999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x v="4"/>
    <d v="2012-08-13T11:24:43"/>
    <d v="2012-09-07T11:24:43"/>
    <n v="4681.549999999999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x v="4"/>
    <d v="2015-03-26T17:28:21"/>
    <d v="2015-05-01T03:59:00"/>
    <n v="128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x v="4"/>
    <d v="2014-03-11T11:07:28"/>
    <d v="2014-05-09T21:00:00"/>
    <n v="11254.83999999999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x v="4"/>
    <d v="2010-10-18T05:24:20"/>
    <d v="2010-11-17T06:24:20"/>
    <n v="7895.2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x v="4"/>
    <d v="2011-03-24T23:02:18"/>
    <d v="2011-04-24T23:02:18"/>
    <n v="430.6599999999998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x v="4"/>
    <d v="2013-02-07T17:42:15"/>
    <d v="2013-03-19T16:42:15"/>
    <n v="2435.549999999999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x v="4"/>
    <d v="2012-01-25T20:33:58"/>
    <d v="2012-02-24T20:33:58"/>
    <n v="46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x v="4"/>
    <d v="2012-05-03T01:42:26"/>
    <d v="2012-06-02T01:42:26"/>
    <n v="112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x v="4"/>
    <d v="2012-07-24T02:16:37"/>
    <d v="2012-09-01T02:00:00"/>
    <n v="447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x v="4"/>
    <d v="2012-02-09T15:07:29"/>
    <d v="2012-03-10T15:07:29"/>
    <n v="227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x v="4"/>
    <d v="2013-02-28T20:05:33"/>
    <d v="2013-03-20T19:05:33"/>
    <n v="192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x v="4"/>
    <d v="2013-01-08T22:40:01"/>
    <d v="2013-02-07T22:40:01"/>
    <n v="249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x v="4"/>
    <d v="2011-01-24T16:40:10"/>
    <d v="2011-03-10T16:40:10"/>
    <n v="66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x v="4"/>
    <d v="2012-08-13T18:02:14"/>
    <d v="2012-09-03T18:02:14"/>
    <n v="34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x v="4"/>
    <d v="2011-10-05T04:23:43"/>
    <d v="2011-10-20T02:00:00"/>
    <n v="41.28999999999996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x v="4"/>
    <d v="2011-11-21T05:16:32"/>
    <d v="2012-01-01T07:59:00"/>
    <n v="820.3300000000017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x v="4"/>
    <d v="2013-03-15T21:03:52"/>
    <d v="2013-04-14T21:03:52"/>
    <n v="9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x v="4"/>
    <d v="2010-06-28T05:28:14"/>
    <d v="2010-08-11T15:59:00"/>
    <n v="80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x v="4"/>
    <d v="2013-01-30T19:59:48"/>
    <d v="2013-03-01T19:59:48"/>
    <n v="2851.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x v="4"/>
    <d v="2012-07-23T18:32:14"/>
    <d v="2012-08-22T18:32:14"/>
    <n v="3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x v="4"/>
    <d v="2014-11-07T22:09:57"/>
    <d v="2014-12-11T04:59:00"/>
    <n v="206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x v="4"/>
    <d v="2013-11-11T16:14:43"/>
    <d v="2013-12-11T16:14:43"/>
    <n v="24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x v="4"/>
    <d v="2013-02-25T00:55:51"/>
    <d v="2013-03-26T23:55:51"/>
    <n v="916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x v="4"/>
    <d v="2009-11-06T20:07:09"/>
    <d v="2010-02-02T07:59:00"/>
    <n v="63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x v="4"/>
    <d v="2015-11-23T13:13:53"/>
    <d v="2015-12-22T23:00:00"/>
    <n v="1316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x v="4"/>
    <d v="2016-10-04T10:43:06"/>
    <d v="2016-11-08T11:43:06"/>
    <n v="93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x v="4"/>
    <d v="2016-04-13T13:40:48"/>
    <d v="2016-05-13T13:40:48"/>
    <n v="197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x v="4"/>
    <d v="2016-11-23T07:42:46"/>
    <d v="2016-12-21T07:59:00"/>
    <n v="12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x v="4"/>
    <d v="2015-06-29T15:01:48"/>
    <d v="2015-08-01T15:01:48"/>
    <n v="13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x v="4"/>
    <d v="2016-11-15T04:30:33"/>
    <d v="2016-12-20T04:30:33"/>
    <n v="219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x v="4"/>
    <d v="2017-02-09T07:33:26"/>
    <d v="2017-03-14T22:57:00"/>
    <n v="19394.60000000000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x v="4"/>
    <d v="2015-02-23T05:38:49"/>
    <d v="2015-03-22T08:00:00"/>
    <n v="145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x v="4"/>
    <d v="2015-10-01T22:43:08"/>
    <d v="2015-11-01T04:00:00"/>
    <n v="2710.800000000002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x v="4"/>
    <d v="2015-10-14T11:12:07"/>
    <d v="2015-11-07T04:00:00"/>
    <n v="55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x v="4"/>
    <d v="2013-04-15T12:22:43"/>
    <d v="2013-05-17T03:59:00"/>
    <n v="64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x v="4"/>
    <d v="2016-05-17T13:57:14"/>
    <d v="2016-06-17T13:57:14"/>
    <n v="264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x v="4"/>
    <d v="2015-09-16T16:19:37"/>
    <d v="2015-10-28T08:00:00"/>
    <n v="13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x v="4"/>
    <d v="2016-03-08T15:16:31"/>
    <d v="2016-04-07T14:16:31"/>
    <n v="1009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x v="4"/>
    <d v="2015-04-07T16:22:37"/>
    <d v="2015-05-15T19:00:00"/>
    <n v="11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x v="4"/>
    <d v="2015-04-07T17:41:55"/>
    <d v="2015-05-08T22:00:00"/>
    <n v="2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x v="4"/>
    <d v="2015-10-14T14:18:38"/>
    <d v="2015-11-13T15:18:38"/>
    <n v="4209.779999999998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x v="4"/>
    <d v="2015-02-12T03:05:08"/>
    <d v="2015-03-14T02:05:08"/>
    <n v="35.05000000000018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x v="4"/>
    <d v="2016-07-08T18:08:10"/>
    <d v="2016-09-03T01:00:00"/>
    <n v="1520.0400000000009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x v="4"/>
    <d v="2015-03-30T18:14:28"/>
    <d v="2015-04-29T18:14:28"/>
    <n v="48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x v="4"/>
    <d v="2017-02-06T16:03:27"/>
    <d v="2017-03-08T21:00:00"/>
    <n v="875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x v="4"/>
    <d v="2014-09-12T21:06:38"/>
    <d v="2014-10-01T03:59:00"/>
    <n v="23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x v="4"/>
    <d v="2016-03-30T18:44:25"/>
    <d v="2016-04-29T18:44:25"/>
    <n v="201.519999999996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x v="4"/>
    <d v="2014-10-14T17:42:25"/>
    <d v="2014-11-14T03:00:00"/>
    <n v="608.590000000000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x v="4"/>
    <d v="2015-04-17T23:18:14"/>
    <d v="2015-06-01T02:20:00"/>
    <n v="69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x v="4"/>
    <d v="2015-04-20T22:39:50"/>
    <d v="2015-05-20T22:39:50"/>
    <n v="337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x v="4"/>
    <d v="2015-09-14T12:00:21"/>
    <d v="2015-10-14T12:00:21"/>
    <n v="7028.88000000000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x v="4"/>
    <d v="2015-10-15T11:53:29"/>
    <d v="2015-11-14T12:53:29"/>
    <n v="4636.199999999997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x v="4"/>
    <d v="2015-07-22T14:05:16"/>
    <d v="2015-08-21T14:05:16"/>
    <n v="3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x v="4"/>
    <d v="2017-01-25T11:58:28"/>
    <d v="2017-02-24T11:58:28"/>
    <n v="747.1800000000002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x v="4"/>
    <d v="2016-08-04T01:35:09"/>
    <d v="2016-09-11T03:59:00"/>
    <n v="369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x v="4"/>
    <d v="2016-02-27T23:09:14"/>
    <d v="2016-04-07T22:09:14"/>
    <n v="929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x v="4"/>
    <d v="2014-09-08T04:01:08"/>
    <d v="2014-10-08T04:01:08"/>
    <n v="165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x v="4"/>
    <d v="2015-10-20T19:00:19"/>
    <d v="2015-11-19T20:00:19"/>
    <n v="5035.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x v="4"/>
    <d v="2016-03-09T19:52:01"/>
    <d v="2016-04-08T18:52:01"/>
    <n v="138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x v="4"/>
    <d v="2014-10-31T07:03:14"/>
    <d v="2014-12-01T08:03:14"/>
    <n v="569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x v="4"/>
    <d v="2016-02-15T19:16:33"/>
    <d v="2016-03-16T18:16:33"/>
    <n v="201.9300000000002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x v="4"/>
    <d v="2015-03-15T05:19:57"/>
    <d v="2015-04-24T05:19:57"/>
    <n v="111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x v="4"/>
    <d v="2016-05-17T20:38:41"/>
    <d v="2016-06-15T15:00:00"/>
    <n v="15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x v="4"/>
    <d v="2014-10-23T01:41:30"/>
    <d v="2014-11-14T05:12:00"/>
    <n v="117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x v="4"/>
    <d v="2015-06-08T21:33:00"/>
    <d v="2015-07-23T03:11:00"/>
    <n v="16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x v="4"/>
    <d v="2014-10-24T00:01:46"/>
    <d v="2014-11-23T01:01:46"/>
    <n v="3876.949999999997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x v="4"/>
    <d v="2014-07-17T05:03:11"/>
    <d v="2014-08-08T00:00:00"/>
    <n v="233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x v="4"/>
    <d v="2010-03-18T17:52:16"/>
    <d v="2010-05-02T19:22:00"/>
    <n v="11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x v="4"/>
    <d v="2014-05-21T20:37:52"/>
    <d v="2014-06-21T03:59:00"/>
    <n v="711.30000000000018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x v="4"/>
    <d v="2014-01-29T14:33:19"/>
    <d v="2014-02-28T14:33:19"/>
    <n v="59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x v="4"/>
    <d v="2012-04-20T19:01:58"/>
    <d v="2012-05-20T19:01:58"/>
    <n v="5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x v="4"/>
    <d v="2013-03-22T13:51:18"/>
    <d v="2013-05-01T04:59:00"/>
    <n v="335.0100000000002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x v="4"/>
    <d v="2015-02-08T14:32:02"/>
    <d v="2015-03-15T13:32:02"/>
    <n v="51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x v="4"/>
    <d v="2011-12-16T13:14:29"/>
    <d v="2012-01-15T13:14:29"/>
    <n v="660.1199999999998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x v="4"/>
    <d v="2016-12-07T19:05:00"/>
    <d v="2017-01-06T19:05:00"/>
    <n v="55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x v="4"/>
    <d v="2012-12-18T18:25:39"/>
    <d v="2013-02-01T18:25:39"/>
    <n v="2125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x v="4"/>
    <d v="2016-02-25T13:50:44"/>
    <d v="2016-04-05T16:00:00"/>
    <n v="7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x v="4"/>
    <d v="2012-06-18T21:53:18"/>
    <d v="2012-07-18T21:53:18"/>
    <n v="5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x v="4"/>
    <d v="2011-08-02T21:20:31"/>
    <d v="2011-09-16T21:20:31"/>
    <n v="183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x v="4"/>
    <d v="2014-01-18T23:38:31"/>
    <d v="2014-03-01T17:18:00"/>
    <n v="1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x v="4"/>
    <d v="2016-07-25T10:51:56"/>
    <d v="2016-08-25T10:51:56"/>
    <n v="14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x v="4"/>
    <d v="2015-10-15T06:01:08"/>
    <d v="2015-11-14T07:01:00"/>
    <n v="172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x v="4"/>
    <d v="2016-01-01T13:43:28"/>
    <d v="2016-01-25T23:52:00"/>
    <n v="35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x v="4"/>
    <d v="2012-03-19T16:31:12"/>
    <d v="2012-05-03T16:31:12"/>
    <n v="24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x v="4"/>
    <d v="2015-12-29T17:16:32"/>
    <d v="2016-01-23T17:16:32"/>
    <n v="166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x v="4"/>
    <d v="2012-06-25T16:45:17"/>
    <d v="2012-07-30T05:00:00"/>
    <n v="1182.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x v="4"/>
    <d v="2012-08-23T17:01:40"/>
    <d v="2012-09-06T17:01:40"/>
    <n v="93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x v="4"/>
    <d v="2014-04-26T02:49:19"/>
    <d v="2014-05-19T02:49:19"/>
    <n v="106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x v="4"/>
    <d v="2014-12-07T18:45:47"/>
    <d v="2015-01-06T18:45:47"/>
    <n v="242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x v="4"/>
    <d v="2014-10-22T14:01:41"/>
    <d v="2014-11-21T15:01:41"/>
    <n v="1495.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x v="4"/>
    <d v="2015-07-26T22:49:51"/>
    <d v="2015-08-10T22:49:51"/>
    <n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x v="4"/>
    <d v="2015-07-15T16:14:18"/>
    <d v="2015-08-15T06:00:00"/>
    <n v="43316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x v="4"/>
    <d v="2016-06-28T01:49:40"/>
    <d v="2016-07-28T01:49:40"/>
    <n v="130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x v="4"/>
    <d v="2014-02-04T01:30:50"/>
    <d v="2014-03-07T22:59:00"/>
    <n v="55444.11999999999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x v="4"/>
    <d v="2015-04-18T00:52:52"/>
    <d v="2015-05-08T00:52:52"/>
    <n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x v="4"/>
    <d v="2011-11-18T01:00:51"/>
    <d v="2011-12-18T00:59:00"/>
    <n v="12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x v="4"/>
    <d v="2011-08-08T17:12:51"/>
    <d v="2011-09-08T03:00:00"/>
    <n v="16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x v="4"/>
    <d v="2013-09-09T17:00:52"/>
    <d v="2013-10-10T17:00:52"/>
    <n v="522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x v="4"/>
    <d v="2016-02-17T19:38:02"/>
    <d v="2016-04-17T18:38:02"/>
    <n v="55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x v="4"/>
    <d v="2012-03-22T21:49:20"/>
    <d v="2012-04-27T21:32:00"/>
    <n v="804.4500000000007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x v="4"/>
    <d v="2012-06-22T13:33:26"/>
    <d v="2012-07-07T13:33:26"/>
    <n v="10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x v="4"/>
    <d v="2010-07-20T18:38:04"/>
    <d v="2010-09-01T03:44:00"/>
    <n v="485.3500000000003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x v="4"/>
    <d v="2015-03-15T19:02:06"/>
    <d v="2015-04-29T19:02:06"/>
    <n v="18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x v="4"/>
    <d v="2016-11-13T21:01:07"/>
    <d v="2016-12-14T12:00:00"/>
    <n v="136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x v="4"/>
    <d v="2014-04-16T15:15:47"/>
    <d v="2014-05-17T03:30:00"/>
    <n v="1230.2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x v="4"/>
    <d v="2011-07-08T20:12:50"/>
    <d v="2011-08-07T20:12:50"/>
    <n v="190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x v="4"/>
    <d v="2015-10-15T12:56:57"/>
    <d v="2015-11-05T13:56:57"/>
    <n v="833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x v="4"/>
    <d v="2011-06-24T07:27:21"/>
    <d v="2011-08-10T07:08:00"/>
    <n v="26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x v="4"/>
    <d v="2014-01-07T15:04:22"/>
    <d v="2014-02-05T23:04:00"/>
    <n v="108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x v="4"/>
    <d v="2014-02-04T02:02:19"/>
    <d v="2014-03-06T02:02:19"/>
    <n v="216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x v="4"/>
    <d v="2011-04-05T03:53:57"/>
    <d v="2011-05-09T05:59:00"/>
    <n v="215.7300000000000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x v="4"/>
    <d v="2011-09-20T20:54:10"/>
    <d v="2011-11-19T21:54:10"/>
    <n v="3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x v="4"/>
    <d v="2013-09-26T17:39:50"/>
    <d v="2013-11-05T18:39:50"/>
    <n v="86.26000000000021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x v="4"/>
    <d v="2016-06-22T20:42:24"/>
    <d v="2016-07-22T20:42:24"/>
    <n v="18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x v="4"/>
    <d v="2015-04-19T23:33:17"/>
    <d v="2015-06-18T23:33:17"/>
    <n v="28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x v="4"/>
    <d v="2013-11-20T04:13:24"/>
    <d v="2013-12-22T05:00:00"/>
    <n v="31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x v="4"/>
    <d v="2012-07-09T17:49:38"/>
    <d v="2012-07-25T17:49:38"/>
    <n v="67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x v="4"/>
    <d v="2012-06-19T21:03:31"/>
    <d v="2012-07-19T21:03:31"/>
    <n v="65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x v="4"/>
    <d v="2013-09-12T01:31:05"/>
    <d v="2013-10-12T01:31:05"/>
    <n v="52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x v="4"/>
    <d v="2014-09-22T20:26:42"/>
    <d v="2014-10-17T12:00:00"/>
    <n v="30.05999999999994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x v="4"/>
    <d v="2014-01-09T09:30:31"/>
    <d v="2014-02-08T09:30:31"/>
    <n v="202.17000000000007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x v="4"/>
    <d v="2013-03-27T23:17:40"/>
    <d v="2013-04-08T04:33:00"/>
    <n v="2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x v="4"/>
    <d v="2015-06-23T06:46:37"/>
    <d v="2015-07-23T06:46:37"/>
    <n v="142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x v="4"/>
    <d v="2013-04-30T20:13:07"/>
    <d v="2013-06-29T20:13:07"/>
    <n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x v="5"/>
    <d v="2014-02-12T05:40:31"/>
    <d v="2014-03-14T04:40:31"/>
    <n v="-3285.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x v="5"/>
    <d v="2015-06-22T11:47:36"/>
    <d v="2015-08-21T11:47:36"/>
    <n v="-1469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x v="5"/>
    <d v="2014-08-12T06:14:57"/>
    <d v="2014-09-11T06:14:57"/>
    <n v="-3957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x v="5"/>
    <d v="2013-05-06T22:13:50"/>
    <d v="2013-06-05T22:13:50"/>
    <n v="-19847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x v="5"/>
    <d v="2012-01-26T09:01:39"/>
    <d v="2012-03-26T08:01:39"/>
    <n v="-2796.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x v="5"/>
    <d v="2015-09-28T20:40:04"/>
    <d v="2015-11-27T21:40:04"/>
    <n v="-4999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x v="5"/>
    <d v="2016-01-31T17:05:14"/>
    <d v="2016-03-01T17:05:14"/>
    <n v="-9867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x v="5"/>
    <d v="2015-10-08T21:49:00"/>
    <d v="2015-10-22T18:59:00"/>
    <n v="-65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x v="5"/>
    <d v="2014-05-19T18:24:05"/>
    <d v="2014-06-16T22:00:00"/>
    <n v="-1132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x v="5"/>
    <d v="2009-09-14T21:38:02"/>
    <d v="2009-11-27T04:59:00"/>
    <n v="-50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x v="5"/>
    <d v="2013-08-27T02:34:27"/>
    <d v="2013-09-11T02:34:27"/>
    <n v="-976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x v="5"/>
    <d v="2016-06-05T20:54:43"/>
    <d v="2016-07-05T20:54:43"/>
    <n v="-258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x v="5"/>
    <d v="2015-08-22T17:26:21"/>
    <d v="2015-10-21T17:26:21"/>
    <n v="-543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x v="5"/>
    <d v="2015-08-12T15:07:02"/>
    <d v="2015-10-11T15:07:02"/>
    <n v="-30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x v="5"/>
    <d v="2013-10-29T20:01:42"/>
    <d v="2013-12-01T21:01:42"/>
    <n v="-237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x v="5"/>
    <d v="2013-08-14T17:56:20"/>
    <d v="2013-09-13T17:56:20"/>
    <n v="-10999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x v="5"/>
    <d v="2013-07-01T08:41:53"/>
    <d v="2013-07-31T08:41:53"/>
    <n v="-10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x v="5"/>
    <d v="2016-08-09T07:38:46"/>
    <d v="2016-10-08T07:38:46"/>
    <n v="-70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x v="5"/>
    <d v="2015-10-19T06:15:58"/>
    <d v="2015-11-18T07:15:58"/>
    <n v="-1812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x v="5"/>
    <d v="2014-10-07T18:16:58"/>
    <d v="2014-10-17T18:16:58"/>
    <n v="-45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x v="5"/>
    <d v="2016-02-23T23:39:13"/>
    <d v="2016-03-24T22:39:13"/>
    <n v="-499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x v="5"/>
    <d v="2013-10-03T19:03:16"/>
    <d v="2013-11-02T19:03:16"/>
    <n v="-4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x v="5"/>
    <d v="2015-01-20T21:19:43"/>
    <d v="2015-02-19T21:19:43"/>
    <n v="-1030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x v="5"/>
    <d v="2014-01-11T00:21:41"/>
    <d v="2014-02-10T00:21:41"/>
    <n v="-999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x v="5"/>
    <d v="2011-12-17T21:46:01"/>
    <d v="2012-02-15T21:46:01"/>
    <n v="-9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x v="5"/>
    <d v="2015-05-06T08:02:55"/>
    <d v="2015-05-21T08:02:55"/>
    <n v="-59998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x v="5"/>
    <d v="2015-02-02T02:00:20"/>
    <d v="2015-03-04T02:00:20"/>
    <n v="-973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x v="5"/>
    <d v="2013-02-26T13:19:23"/>
    <d v="2013-03-23T12:19:23"/>
    <n v="-2999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x v="5"/>
    <d v="2014-04-24T18:11:35"/>
    <d v="2014-05-14T18:11:35"/>
    <n v="-2417.989999999999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x v="5"/>
    <d v="2013-09-17T13:38:05"/>
    <d v="2013-10-17T13:38:05"/>
    <n v="-195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x v="5"/>
    <d v="2014-01-15T22:43:20"/>
    <d v="2014-02-14T22:43:20"/>
    <n v="-4960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x v="5"/>
    <d v="2013-12-26T17:09:51"/>
    <d v="2014-01-25T17:09:51"/>
    <n v="-200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x v="5"/>
    <d v="2015-04-13T16:53:35"/>
    <d v="2015-05-13T16:53:35"/>
    <n v="-27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x v="5"/>
    <d v="2015-02-03T19:47:59"/>
    <d v="2015-02-19T19:47:59"/>
    <n v="-9484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x v="5"/>
    <d v="2014-10-26T17:12:51"/>
    <d v="2014-11-26T13:14:00"/>
    <n v="-991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x v="5"/>
    <d v="2012-03-03T00:03:42"/>
    <d v="2012-04-17T00:31:00"/>
    <n v="-649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x v="5"/>
    <d v="2013-09-30T16:40:01"/>
    <d v="2013-10-22T03:59:00"/>
    <n v="-8827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x v="5"/>
    <d v="2014-07-17T18:25:12"/>
    <d v="2014-08-16T18:25:12"/>
    <n v="-200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x v="5"/>
    <d v="2013-04-14T16:47:40"/>
    <d v="2013-05-14T16:47:40"/>
    <n v="-917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x v="5"/>
    <d v="2011-09-14T15:22:07"/>
    <d v="2011-11-13T16:22:07"/>
    <n v="-3897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x v="5"/>
    <d v="2014-04-30T13:01:15"/>
    <d v="2014-06-01T04:00:00"/>
    <n v="-847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x v="5"/>
    <d v="2013-05-13T20:19:27"/>
    <d v="2013-06-02T20:19:27"/>
    <n v="-5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x v="5"/>
    <d v="2011-06-11T03:02:21"/>
    <d v="2011-08-10T03:02:21"/>
    <n v="-1000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x v="5"/>
    <d v="2011-07-26T17:02:33"/>
    <d v="2011-09-24T17:02:33"/>
    <n v="-5375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x v="5"/>
    <d v="2016-04-28T20:22:15"/>
    <d v="2016-05-18T20:22:15"/>
    <n v="-1009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x v="5"/>
    <d v="2014-06-11T02:52:54"/>
    <d v="2014-06-27T02:52:54"/>
    <n v="-37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x v="5"/>
    <d v="2012-08-08T22:37:44"/>
    <d v="2012-09-07T22:37:44"/>
    <n v="-992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x v="5"/>
    <d v="2012-08-14T16:18:54"/>
    <d v="2012-09-28T16:18:54"/>
    <n v="-1568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x v="5"/>
    <d v="2012-05-12T04:01:23"/>
    <d v="2012-07-11T03:51:05"/>
    <n v="-75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x v="5"/>
    <d v="2014-07-07T23:45:24"/>
    <d v="2014-09-05T23:45:24"/>
    <n v="-60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x v="5"/>
    <d v="2013-11-27T04:01:29"/>
    <d v="2014-01-16T04:00:00"/>
    <n v="-494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x v="5"/>
    <d v="2014-03-05T17:19:39"/>
    <d v="2014-04-19T16:19:39"/>
    <n v="-4845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x v="5"/>
    <d v="2014-07-24T22:08:38"/>
    <d v="2014-08-23T22:08:38"/>
    <n v="-6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x v="5"/>
    <d v="2014-08-18T16:45:19"/>
    <d v="2014-09-17T16:45:19"/>
    <n v="-2913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x v="5"/>
    <d v="2017-01-18T07:53:49"/>
    <d v="2017-02-17T07:53:49"/>
    <n v="-329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x v="5"/>
    <d v="2015-04-06T02:04:03"/>
    <d v="2015-05-06T02:04:03"/>
    <n v="-200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x v="5"/>
    <d v="2014-04-28T23:24:01"/>
    <d v="2014-06-03T03:59:00"/>
    <n v="-215093.4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x v="5"/>
    <d v="2012-03-19T20:02:14"/>
    <d v="2012-05-18T20:02:14"/>
    <n v="-15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x v="5"/>
    <d v="2015-03-02T21:51:49"/>
    <d v="2015-04-01T20:51:49"/>
    <n v="-100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x v="5"/>
    <d v="2014-09-22T09:47:15"/>
    <d v="2014-11-21T10:47:15"/>
    <n v="-1011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x v="5"/>
    <d v="2013-07-10T12:00:15"/>
    <d v="2013-08-09T12:00:15"/>
    <n v="-3223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x v="5"/>
    <d v="2012-09-10T16:08:09"/>
    <d v="2012-10-10T16:08:09"/>
    <n v="-2817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x v="5"/>
    <d v="2016-03-18T21:31:30"/>
    <d v="2016-04-14T14:34:00"/>
    <n v="-999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x v="5"/>
    <d v="2012-11-30T04:44:32"/>
    <d v="2013-01-29T04:44:32"/>
    <n v="-747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x v="5"/>
    <d v="2015-09-25T22:32:52"/>
    <d v="2015-11-05T23:32:52"/>
    <n v="-7985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x v="5"/>
    <d v="2013-04-17T12:08:19"/>
    <d v="2013-05-17T12:08:19"/>
    <n v="-29640.98999999999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x v="5"/>
    <d v="2014-05-02T22:37:19"/>
    <d v="2014-06-01T22:37:19"/>
    <n v="-5499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x v="5"/>
    <d v="2016-10-26T14:16:34"/>
    <d v="2016-12-25T15:16:34"/>
    <n v="-5000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x v="5"/>
    <d v="2016-12-10T01:18:20"/>
    <d v="2017-01-09T01:18:20"/>
    <n v="-120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x v="5"/>
    <d v="2011-12-05T11:33:36"/>
    <d v="2012-01-05T11:33:00"/>
    <n v="-7478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x v="5"/>
    <d v="2012-07-23T23:14:45"/>
    <d v="2012-08-22T23:14:45"/>
    <n v="-100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x v="5"/>
    <d v="2015-12-28T23:34:59"/>
    <d v="2016-01-27T23:34:59"/>
    <n v="-100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x v="5"/>
    <d v="2016-08-14T00:50:30"/>
    <d v="2016-10-13T00:50:30"/>
    <n v="-100000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x v="5"/>
    <d v="2015-04-20T17:25:38"/>
    <d v="2015-05-20T17:25:38"/>
    <n v="-300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x v="5"/>
    <d v="2014-06-09T19:56:05"/>
    <d v="2014-07-03T03:00:00"/>
    <n v="-1996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x v="5"/>
    <d v="2015-06-16T19:51:45"/>
    <d v="2015-07-16T19:51:45"/>
    <n v="-700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x v="5"/>
    <d v="2013-12-12T22:21:14"/>
    <d v="2014-02-10T22:21:14"/>
    <n v="-59999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x v="5"/>
    <d v="2014-11-02T00:54:25"/>
    <d v="2014-12-25T05:00:00"/>
    <n v="-445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x v="5"/>
    <d v="2011-11-11T18:17:29"/>
    <d v="2011-12-23T18:17:29"/>
    <n v="-6211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x v="5"/>
    <d v="2009-08-18T21:29:28"/>
    <d v="2009-10-12T20:59:00"/>
    <n v="-1809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x v="5"/>
    <d v="2010-03-10T21:15:51"/>
    <d v="2010-05-08T22:16:00"/>
    <n v="-628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x v="5"/>
    <d v="2011-06-09T05:37:31"/>
    <d v="2011-07-09T05:37:31"/>
    <n v="-100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x v="5"/>
    <d v="2012-02-17T13:17:05"/>
    <d v="2012-03-18T12:17:05"/>
    <n v="-1977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x v="5"/>
    <d v="2014-12-18T12:38:23"/>
    <d v="2015-01-17T12:38:23"/>
    <n v="-638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x v="5"/>
    <d v="2012-02-10T23:36:27"/>
    <d v="2012-04-10T22:36:27"/>
    <n v="-2416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x v="5"/>
    <d v="2015-11-10T02:21:26"/>
    <d v="2015-12-25T02:21:26"/>
    <n v="-11948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x v="5"/>
    <d v="2013-07-11T13:15:20"/>
    <d v="2013-08-10T13:15:20"/>
    <n v="-1997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x v="5"/>
    <d v="2012-09-04T23:00:57"/>
    <d v="2012-10-19T23:00:57"/>
    <n v="-1936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x v="5"/>
    <d v="2012-03-27T00:35:01"/>
    <d v="2012-05-25T14:14:00"/>
    <n v="-496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x v="5"/>
    <d v="2015-05-29T15:09:30"/>
    <d v="2015-06-28T15:09:30"/>
    <n v="-499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x v="5"/>
    <d v="2016-01-31T04:13:59"/>
    <d v="2016-03-01T04:13:59"/>
    <n v="-140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x v="5"/>
    <d v="2013-03-07T07:16:22"/>
    <d v="2013-04-06T06:16:22"/>
    <n v="-485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x v="5"/>
    <d v="2016-10-06T17:48:47"/>
    <d v="2016-11-20T18:48:47"/>
    <n v="-798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x v="5"/>
    <d v="2016-07-01T15:41:45"/>
    <d v="2016-08-15T07:00:00"/>
    <n v="-4303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x v="5"/>
    <d v="2014-07-10T14:44:07"/>
    <d v="2014-08-09T14:44:07"/>
    <n v="-145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x v="5"/>
    <d v="2015-11-19T11:46:41"/>
    <d v="2015-12-29T11:46:41"/>
    <n v="-7234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x v="5"/>
    <d v="2015-03-28T18:41:20"/>
    <d v="2015-05-27T18:41:20"/>
    <n v="-50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x v="5"/>
    <d v="2017-01-03T14:46:01"/>
    <d v="2017-02-02T14:46:01"/>
    <n v="-1479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x v="5"/>
    <d v="2015-08-07T14:47:04"/>
    <d v="2015-09-06T14:46:00"/>
    <n v="-71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x v="5"/>
    <d v="2012-11-05T09:23:41"/>
    <d v="2012-12-05T09:23:41"/>
    <n v="-925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x v="6"/>
    <d v="2015-11-10T16:51:01"/>
    <d v="2015-12-10T16:51:01"/>
    <n v="10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x v="6"/>
    <d v="2016-10-03T02:13:39"/>
    <d v="2016-11-01T04:59:00"/>
    <n v="23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x v="6"/>
    <d v="2016-03-01T00:58:45"/>
    <d v="2016-03-20T23:58:45"/>
    <n v="44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x v="6"/>
    <d v="2015-08-22T03:11:16"/>
    <d v="2015-09-21T03:11:16"/>
    <n v="103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x v="6"/>
    <d v="2016-05-02T17:12:49"/>
    <d v="2016-06-01T17:12:49"/>
    <n v="303.5500000000001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x v="6"/>
    <d v="2014-07-30T09:37:21"/>
    <d v="2014-09-13T09:37:21"/>
    <n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x v="6"/>
    <d v="2015-07-07T14:12:24"/>
    <d v="2015-08-07T17:00:00"/>
    <n v="21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x v="6"/>
    <d v="2017-01-18T04:56:06"/>
    <d v="2017-02-17T16:05:00"/>
    <n v="8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x v="6"/>
    <d v="2015-05-31T22:05:07"/>
    <d v="2015-06-21T21:20:00"/>
    <n v="18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x v="6"/>
    <d v="2016-12-21T00:44:54"/>
    <d v="2017-01-11T05:00:00"/>
    <n v="36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x v="6"/>
    <d v="2015-06-02T14:11:08"/>
    <d v="2015-06-24T02:00:00"/>
    <n v="26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x v="6"/>
    <d v="2016-11-02T01:33:49"/>
    <d v="2016-12-17T06:59:00"/>
    <n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x v="6"/>
    <d v="2016-04-13T00:10:08"/>
    <d v="2016-05-13T00:10:08"/>
    <n v="232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x v="6"/>
    <d v="2016-04-22T10:26:05"/>
    <d v="2016-05-16T10:26:05"/>
    <n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x v="6"/>
    <d v="2015-09-23T19:27:50"/>
    <d v="2015-11-01T23:00:00"/>
    <n v="7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x v="6"/>
    <d v="2016-12-07T13:05:05"/>
    <d v="2017-01-06T13:05:05"/>
    <n v="5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x v="6"/>
    <d v="2015-06-24T08:16:47"/>
    <d v="2015-08-03T18:00:00"/>
    <n v="602.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x v="6"/>
    <d v="2015-10-05T18:26:31"/>
    <d v="2015-11-04T19:26:31"/>
    <n v="41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x v="6"/>
    <d v="2016-04-13T19:04:23"/>
    <d v="2016-05-13T19:04:23"/>
    <n v="101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x v="6"/>
    <d v="2016-06-14T01:11:47"/>
    <d v="2016-07-05T01:11:47"/>
    <n v="3.220000000000027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x v="7"/>
    <d v="2015-01-05T19:36:46"/>
    <d v="2015-02-04T19:36:46"/>
    <n v="-1499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x v="7"/>
    <d v="2015-09-29T01:07:14"/>
    <d v="2015-10-29T01:07:14"/>
    <n v="-447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x v="7"/>
    <d v="2016-03-04T17:41:56"/>
    <d v="2016-05-03T16:41:56"/>
    <n v="-24999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x v="7"/>
    <d v="2014-10-02T02:12:42"/>
    <d v="2014-11-01T02:12:42"/>
    <n v="-2193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x v="7"/>
    <d v="2016-06-04T15:46:00"/>
    <d v="2016-07-04T15:46:00"/>
    <n v="-49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x v="7"/>
    <d v="2015-10-06T14:13:09"/>
    <d v="2015-11-15T15:13:09"/>
    <n v="-3630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x v="7"/>
    <d v="2015-09-02T16:01:55"/>
    <d v="2015-10-17T16:01:55"/>
    <n v="-5994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x v="7"/>
    <d v="2016-01-11T16:42:44"/>
    <d v="2016-02-10T16:42:44"/>
    <n v="-75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x v="7"/>
    <d v="2015-09-29T21:40:48"/>
    <d v="2015-10-29T21:40:48"/>
    <n v="-999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x v="7"/>
    <d v="2015-06-08T15:17:02"/>
    <d v="2015-07-08T15:17:02"/>
    <n v="-24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x v="7"/>
    <d v="2017-01-18T16:17:25"/>
    <d v="2017-01-31T05:00:00"/>
    <n v="-496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x v="7"/>
    <d v="2015-06-18T06:37:04"/>
    <d v="2015-08-01T17:53:00"/>
    <n v="-7121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x v="7"/>
    <d v="2015-11-10T14:48:16"/>
    <d v="2016-01-09T14:48:16"/>
    <n v="-450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x v="7"/>
    <d v="2014-10-15T17:16:31"/>
    <d v="2014-11-14T18:16:31"/>
    <n v="-2487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x v="7"/>
    <d v="2014-09-19T16:26:12"/>
    <d v="2014-10-19T16:26:12"/>
    <n v="-24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x v="7"/>
    <d v="2016-05-13T08:29:03"/>
    <d v="2016-06-12T08:29:03"/>
    <n v="-750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x v="7"/>
    <d v="2015-12-07T20:38:37"/>
    <d v="2016-01-06T20:38:37"/>
    <n v="-78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x v="7"/>
    <d v="2016-11-02T22:36:43"/>
    <d v="2016-12-02T23:36:43"/>
    <n v="-14863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x v="7"/>
    <d v="2015-02-22T21:11:45"/>
    <d v="2015-03-24T20:11:45"/>
    <n v="-75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x v="7"/>
    <d v="2015-11-13T06:47:40"/>
    <d v="2015-12-13T06:47:40"/>
    <n v="-2399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x v="7"/>
    <d v="2014-11-17T18:30:45"/>
    <d v="2014-12-17T18:30:45"/>
    <n v="-9998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x v="7"/>
    <d v="2015-09-21T15:48:33"/>
    <d v="2015-10-26T15:48:33"/>
    <n v="-149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x v="7"/>
    <d v="2016-11-18T09:20:15"/>
    <d v="2016-12-18T09:20:15"/>
    <n v="-500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x v="7"/>
    <d v="2015-01-18T01:40:47"/>
    <d v="2015-02-17T01:40:47"/>
    <n v="-7493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x v="7"/>
    <d v="2016-02-11T22:37:55"/>
    <d v="2016-03-12T22:37:55"/>
    <n v="-1799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x v="7"/>
    <d v="2015-06-10T18:50:49"/>
    <d v="2015-07-10T18:50:49"/>
    <n v="-250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x v="7"/>
    <d v="2016-06-14T16:25:33"/>
    <d v="2016-07-14T16:25:33"/>
    <n v="-499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x v="7"/>
    <d v="2014-12-02T20:13:14"/>
    <d v="2015-01-01T20:13:14"/>
    <n v="-100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x v="7"/>
    <d v="2015-12-10T22:07:03"/>
    <d v="2016-01-16T11:00:00"/>
    <n v="-2425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x v="7"/>
    <d v="2015-12-02T20:20:12"/>
    <d v="2016-01-01T20:20:12"/>
    <n v="-248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x v="7"/>
    <d v="2016-01-19T19:09:29"/>
    <d v="2016-02-18T19:09:29"/>
    <n v="-84858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x v="7"/>
    <d v="2015-07-07T19:35:23"/>
    <d v="2015-07-27T03:59:00"/>
    <n v="-2489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x v="7"/>
    <d v="2015-10-05T17:11:28"/>
    <d v="2015-11-04T18:11:28"/>
    <n v="-25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x v="7"/>
    <d v="2014-11-20T01:12:11"/>
    <d v="2015-01-18T01:12:00"/>
    <n v="-885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x v="7"/>
    <d v="2016-09-19T10:38:27"/>
    <d v="2016-10-19T10:38:27"/>
    <n v="-111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x v="7"/>
    <d v="2015-05-14T16:37:23"/>
    <d v="2015-06-13T16:37:23"/>
    <n v="-5974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x v="7"/>
    <d v="2015-01-27T11:19:12"/>
    <d v="2015-03-28T10:19:12"/>
    <n v="-7999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x v="7"/>
    <d v="2016-03-21T14:08:22"/>
    <d v="2016-05-20T14:08:22"/>
    <n v="-499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x v="7"/>
    <d v="2015-08-14T13:53:13"/>
    <d v="2015-09-07T13:53:13"/>
    <n v="-124986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x v="7"/>
    <d v="2014-11-25T20:27:03"/>
    <d v="2014-12-25T20:27:03"/>
    <n v="-1182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x v="7"/>
    <d v="2016-08-23T21:47:47"/>
    <d v="2016-09-22T21:47:47"/>
    <n v="-299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x v="7"/>
    <d v="2015-07-03T00:18:24"/>
    <d v="2015-08-02T00:18:24"/>
    <n v="-4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x v="7"/>
    <d v="2015-02-20T17:45:19"/>
    <d v="2015-03-15T18:00:00"/>
    <n v="-1000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x v="7"/>
    <d v="2015-02-17T22:31:27"/>
    <d v="2015-03-19T21:31:27"/>
    <n v="-899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x v="7"/>
    <d v="2015-02-14T17:11:56"/>
    <d v="2015-03-16T16:11:56"/>
    <n v="-99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x v="7"/>
    <d v="2015-10-06T09:22:57"/>
    <d v="2015-12-01T00:00:00"/>
    <n v="-90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x v="7"/>
    <d v="2015-01-16T20:30:07"/>
    <d v="2015-02-15T20:30:07"/>
    <n v="-994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x v="7"/>
    <d v="2015-03-17T18:10:33"/>
    <d v="2015-04-16T18:10:33"/>
    <n v="-2727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x v="7"/>
    <d v="2016-09-18T18:28:06"/>
    <d v="2016-11-17T19:28:06"/>
    <n v="-869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x v="7"/>
    <d v="2015-06-23T14:44:59"/>
    <d v="2015-07-08T14:44:59"/>
    <n v="-749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x v="7"/>
    <d v="2016-01-08T13:18:51"/>
    <d v="2016-02-08T13:01:00"/>
    <n v="-477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x v="7"/>
    <d v="2015-06-22T13:02:10"/>
    <d v="2015-07-22T13:02:10"/>
    <n v="-9993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x v="7"/>
    <d v="2014-11-03T05:34:20"/>
    <d v="2014-12-03T05:34:20"/>
    <n v="-7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x v="7"/>
    <d v="2015-03-07T16:15:45"/>
    <d v="2015-04-06T15:15:45"/>
    <n v="-38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x v="7"/>
    <d v="2016-03-17T18:43:26"/>
    <d v="2016-04-16T18:43:26"/>
    <n v="-2497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x v="7"/>
    <d v="2015-03-20T01:40:38"/>
    <d v="2015-05-04T01:40:38"/>
    <n v="-9957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x v="7"/>
    <d v="2016-10-03T21:31:32"/>
    <d v="2016-11-02T21:31:32"/>
    <n v="-1999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x v="7"/>
    <d v="2016-06-24T16:55:35"/>
    <d v="2016-07-31T16:00:00"/>
    <n v="-748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x v="7"/>
    <d v="2014-11-05T00:03:01"/>
    <d v="2014-12-05T00:03:01"/>
    <n v="-165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x v="7"/>
    <d v="2015-02-12T19:30:02"/>
    <d v="2015-03-08T15:16:00"/>
    <n v="-4996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x v="7"/>
    <d v="2015-03-10T19:09:22"/>
    <d v="2015-05-09T19:09:22"/>
    <n v="-49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x v="7"/>
    <d v="2014-11-26T20:35:39"/>
    <d v="2014-12-26T20:35:39"/>
    <n v="-986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x v="7"/>
    <d v="2015-05-19T19:03:35"/>
    <d v="2015-06-18T19:03:35"/>
    <n v="-700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x v="7"/>
    <d v="2014-07-15T15:20:23"/>
    <d v="2014-08-14T15:20:23"/>
    <n v="-14409.9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x v="7"/>
    <d v="2014-07-29T00:50:56"/>
    <d v="2014-08-28T00:50:56"/>
    <n v="-15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x v="7"/>
    <d v="2015-07-09T08:35:08"/>
    <d v="2015-08-23T08:35:08"/>
    <n v="-486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x v="7"/>
    <d v="2015-04-08T15:36:49"/>
    <d v="2015-05-24T15:00:00"/>
    <n v="-499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x v="7"/>
    <d v="2015-10-23T19:48:56"/>
    <d v="2015-11-22T20:48:56"/>
    <n v="-25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x v="7"/>
    <d v="2015-05-16T22:06:20"/>
    <d v="2015-06-15T22:06:20"/>
    <n v="-14853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x v="7"/>
    <d v="2015-10-30T00:49:04"/>
    <d v="2015-11-29T01:49:04"/>
    <n v="-77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x v="7"/>
    <d v="2015-03-23T19:56:26"/>
    <d v="2015-04-22T19:56:26"/>
    <n v="-1380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x v="7"/>
    <d v="2015-11-20T13:27:17"/>
    <d v="2016-01-19T13:27:17"/>
    <n v="-8000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x v="7"/>
    <d v="2016-08-03T00:45:46"/>
    <d v="2016-09-02T00:45:46"/>
    <n v="-100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x v="7"/>
    <d v="2015-08-31T11:55:20"/>
    <d v="2015-10-01T04:59:00"/>
    <n v="-4718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x v="7"/>
    <d v="2016-05-25T01:29:00"/>
    <d v="2016-06-24T01:29:00"/>
    <n v="-100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x v="7"/>
    <d v="2015-08-26T02:55:59"/>
    <d v="2015-09-25T02:55:59"/>
    <n v="-5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x v="7"/>
    <d v="2017-01-26T09:01:47"/>
    <d v="2017-02-25T09:01:47"/>
    <n v="-50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x v="7"/>
    <d v="2015-03-24T08:14:03"/>
    <d v="2015-05-08T08:14:03"/>
    <n v="-194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x v="7"/>
    <d v="2015-11-09T19:26:43"/>
    <d v="2015-12-09T19:26:43"/>
    <n v="-4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x v="7"/>
    <d v="2014-09-26T15:36:30"/>
    <d v="2014-11-25T16:36:30"/>
    <n v="-249999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x v="7"/>
    <d v="2014-07-11T17:12:18"/>
    <d v="2014-08-25T17:12:18"/>
    <n v="-297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x v="7"/>
    <d v="2016-06-07T23:42:17"/>
    <d v="2016-07-07T23:42:17"/>
    <n v="-2473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x v="7"/>
    <d v="2016-06-11T18:35:38"/>
    <d v="2016-07-01T18:35:38"/>
    <n v="-565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x v="7"/>
    <d v="2015-04-28T00:13:17"/>
    <d v="2015-05-28T00:13:17"/>
    <n v="-7500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x v="7"/>
    <d v="2015-04-14T23:44:01"/>
    <d v="2015-05-14T23:44:01"/>
    <n v="-50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x v="7"/>
    <d v="2017-02-24T21:29:37"/>
    <d v="2017-03-26T20:29:37"/>
    <n v="-250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x v="7"/>
    <d v="2015-07-13T13:25:39"/>
    <d v="2015-08-15T13:22:00"/>
    <n v="-2065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x v="7"/>
    <d v="2016-01-15T07:21:51"/>
    <d v="2016-03-14T23:00:00"/>
    <n v="-44991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x v="7"/>
    <d v="2014-06-13T16:37:37"/>
    <d v="2014-07-13T16:37:37"/>
    <n v="-50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x v="7"/>
    <d v="2016-04-14T15:18:28"/>
    <d v="2016-05-14T15:18:28"/>
    <n v="-19965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x v="7"/>
    <d v="2015-08-07T14:52:01"/>
    <d v="2015-09-06T05:10:00"/>
    <n v="-1198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x v="7"/>
    <d v="2016-04-29T18:32:09"/>
    <d v="2016-05-28T18:32:09"/>
    <n v="-4931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x v="7"/>
    <d v="2015-10-26T15:49:25"/>
    <d v="2015-11-25T16:49:25"/>
    <n v="-200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x v="7"/>
    <d v="2016-05-17T07:11:02"/>
    <d v="2016-06-17T23:00:00"/>
    <n v="-875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x v="7"/>
    <d v="2015-01-27T22:17:09"/>
    <d v="2015-02-26T22:17:09"/>
    <n v="-499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x v="7"/>
    <d v="2015-03-13T02:12:42"/>
    <d v="2015-04-12T02:12:42"/>
    <n v="-2499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x v="7"/>
    <d v="2015-05-07T10:55:50"/>
    <d v="2015-06-06T10:47:00"/>
    <n v="-199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x v="7"/>
    <d v="2017-01-27T23:05:18"/>
    <d v="2017-02-25T23:04:00"/>
    <n v="-1000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x v="7"/>
    <d v="2017-01-24T14:14:22"/>
    <d v="2017-03-25T13:14:22"/>
    <n v="-19998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x v="7"/>
    <d v="2014-08-14T13:59:55"/>
    <d v="2014-10-13T13:59:55"/>
    <n v="-9999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x v="8"/>
    <d v="2016-11-09T10:05:15"/>
    <d v="2016-11-24T23:00:00"/>
    <n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x v="8"/>
    <d v="2015-07-14T13:40:48"/>
    <d v="2015-08-13T13:40:48"/>
    <n v="766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x v="8"/>
    <d v="2015-07-14T15:37:54"/>
    <d v="2015-08-19T15:37:54"/>
    <n v="272097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x v="8"/>
    <d v="2015-04-06T15:24:35"/>
    <d v="2015-05-31T15:24:35"/>
    <n v="145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x v="8"/>
    <d v="2014-09-16T15:58:59"/>
    <d v="2014-10-29T01:00:00"/>
    <n v="50029.47999999999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x v="8"/>
    <d v="2016-07-13T00:37:54"/>
    <d v="2016-08-12T00:37:54"/>
    <n v="357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x v="8"/>
    <d v="2014-07-12T20:27:47"/>
    <d v="2014-08-11T20:27:47"/>
    <n v="255.0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x v="8"/>
    <d v="2016-02-16T18:25:49"/>
    <d v="2016-03-17T17:25:49"/>
    <n v="14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x v="8"/>
    <d v="2014-09-09T16:38:28"/>
    <d v="2014-10-14T16:38:28"/>
    <n v="938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x v="8"/>
    <d v="2014-08-26T21:53:33"/>
    <d v="2014-09-16T21:53:33"/>
    <n v="99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x v="8"/>
    <d v="2014-10-20T00:53:04"/>
    <d v="2014-12-19T01:53:04"/>
    <n v="18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x v="8"/>
    <d v="2014-11-13T00:25:11"/>
    <d v="2014-12-13T00:25:11"/>
    <n v="13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x v="8"/>
    <d v="2016-11-01T16:34:10"/>
    <d v="2016-12-01T17:34:10"/>
    <n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x v="8"/>
    <d v="2015-07-14T14:50:40"/>
    <d v="2015-08-20T14:50:40"/>
    <n v="31084.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x v="8"/>
    <d v="2015-06-08T22:58:33"/>
    <d v="2015-07-08T22:58:33"/>
    <n v="2007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x v="8"/>
    <d v="2015-02-10T22:58:32"/>
    <d v="2015-03-12T21:58:32"/>
    <n v="375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x v="8"/>
    <d v="2016-02-17T19:18:39"/>
    <d v="2016-04-17T18:18:39"/>
    <n v="567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x v="8"/>
    <d v="2015-11-23T20:17:52"/>
    <d v="2015-12-23T20:17:52"/>
    <n v="385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x v="8"/>
    <d v="2015-06-24T03:51:29"/>
    <d v="2015-07-26T18:00:00"/>
    <n v="128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x v="8"/>
    <d v="2015-07-24T14:14:55"/>
    <d v="2015-08-23T14:14:55"/>
    <n v="1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x v="8"/>
    <d v="2014-10-10T17:47:59"/>
    <d v="2014-11-09T18:47:59"/>
    <n v="-4847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x v="8"/>
    <d v="2016-09-23T15:29:19"/>
    <d v="2016-10-23T15:29:19"/>
    <n v="-9905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x v="8"/>
    <d v="2014-12-17T10:30:47"/>
    <d v="2015-01-16T10:30:47"/>
    <n v="-3884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x v="8"/>
    <d v="2015-06-18T20:14:16"/>
    <d v="2015-07-18T20:14:16"/>
    <n v="-1993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x v="8"/>
    <d v="2015-03-14T15:59:35"/>
    <d v="2015-04-13T15:59:35"/>
    <n v="-1109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x v="8"/>
    <d v="2016-11-14T17:04:21"/>
    <d v="2017-01-13T17:04:21"/>
    <n v="-813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x v="8"/>
    <d v="2014-07-18T19:58:18"/>
    <d v="2014-08-17T19:58:18"/>
    <n v="-19999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x v="8"/>
    <d v="2016-09-19T08:57:43"/>
    <d v="2016-10-29T08:57:43"/>
    <n v="-4499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x v="8"/>
    <d v="2015-03-27T19:57:02"/>
    <d v="2015-05-11T19:57:02"/>
    <n v="-1431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x v="8"/>
    <d v="2016-06-06T15:00:58"/>
    <d v="2016-07-06T15:00:58"/>
    <n v="-15698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x v="8"/>
    <d v="2016-05-16T17:02:00"/>
    <d v="2016-06-19T08:10:00"/>
    <n v="-6365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x v="8"/>
    <d v="2014-12-11T16:37:32"/>
    <d v="2015-01-14T04:00:00"/>
    <n v="-181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x v="8"/>
    <d v="2014-12-01T05:16:04"/>
    <d v="2015-01-01T04:59:00"/>
    <n v="-3918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x v="8"/>
    <d v="2014-07-18T20:10:17"/>
    <d v="2014-09-01T20:10:17"/>
    <n v="-9979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x v="8"/>
    <d v="2014-06-13T02:47:07"/>
    <d v="2014-08-12T02:47:07"/>
    <n v="-4998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x v="8"/>
    <d v="2014-12-02T22:20:04"/>
    <d v="2015-01-01T06:59:00"/>
    <n v="-510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x v="8"/>
    <d v="2015-01-08T18:26:21"/>
    <d v="2015-02-07T18:26:21"/>
    <n v="-985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x v="8"/>
    <d v="2016-05-14T09:41:35"/>
    <d v="2016-06-28T09:41:35"/>
    <n v="-3720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x v="8"/>
    <d v="2016-04-21T09:02:18"/>
    <d v="2016-05-21T09:02:18"/>
    <n v="-2789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x v="8"/>
    <d v="2016-07-05T16:41:49"/>
    <d v="2016-09-03T16:41:49"/>
    <n v="-4817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x v="8"/>
    <d v="2014-08-13T12:02:11"/>
    <d v="2014-09-17T12:02:11"/>
    <n v="-5556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x v="8"/>
    <d v="2016-09-26T19:20:04"/>
    <d v="2016-10-26T19:20:04"/>
    <n v="-249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x v="8"/>
    <d v="2017-02-12T18:22:02"/>
    <d v="2017-03-14T17:22:02"/>
    <n v="-4994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x v="8"/>
    <d v="2016-09-21T21:36:04"/>
    <d v="2016-10-31T21:36:04"/>
    <n v="-3470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x v="8"/>
    <d v="2014-06-19T11:21:31"/>
    <d v="2014-07-25T03:00:00"/>
    <n v="-2960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x v="8"/>
    <d v="2014-11-28T20:47:52"/>
    <d v="2015-01-12T20:47:52"/>
    <n v="-1447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x v="8"/>
    <d v="2015-07-04T16:09:30"/>
    <d v="2015-08-03T16:09:30"/>
    <n v="-5000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x v="8"/>
    <d v="2016-12-07T18:00:53"/>
    <d v="2017-02-05T18:00:53"/>
    <n v="-9645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x v="8"/>
    <d v="2015-09-15T02:30:53"/>
    <d v="2015-10-15T02:30:53"/>
    <n v="-540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x v="8"/>
    <d v="2016-11-01T16:01:37"/>
    <d v="2016-12-08T04:59:00"/>
    <n v="-84702.5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x v="8"/>
    <d v="2016-07-28T15:14:01"/>
    <d v="2016-09-09T06:00:00"/>
    <n v="-1753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x v="8"/>
    <d v="2015-06-03T00:40:46"/>
    <d v="2015-07-01T00:40:46"/>
    <n v="-4974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x v="8"/>
    <d v="2016-11-22T09:01:03"/>
    <d v="2016-12-22T09:01:03"/>
    <n v="-1869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x v="8"/>
    <d v="2015-03-31T19:23:47"/>
    <d v="2015-04-30T19:23:47"/>
    <n v="-6466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x v="8"/>
    <d v="2017-01-02T15:55:59"/>
    <d v="2017-02-01T15:55:59"/>
    <n v="-14941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x v="8"/>
    <d v="2014-10-01T12:30:20"/>
    <d v="2014-10-31T12:30:20"/>
    <n v="-5936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x v="8"/>
    <d v="2014-06-25T22:15:02"/>
    <d v="2014-07-25T22:15:02"/>
    <n v="-17499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x v="8"/>
    <d v="2016-01-19T12:33:09"/>
    <d v="2016-02-03T12:33:09"/>
    <n v="-268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x v="8"/>
    <d v="2014-08-15T22:20:45"/>
    <d v="2014-09-18T02:00:00"/>
    <n v="-846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x v="8"/>
    <d v="2013-10-16T11:39:08"/>
    <d v="2013-11-22T16:00:00"/>
    <n v="-22851.25999999999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x v="8"/>
    <d v="2016-12-11T16:31:21"/>
    <d v="2017-01-10T16:31:21"/>
    <n v="-1459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x v="8"/>
    <d v="2014-06-23T15:54:40"/>
    <d v="2014-07-23T15:54:40"/>
    <n v="-1688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x v="8"/>
    <d v="2016-10-25T17:26:27"/>
    <d v="2016-11-24T18:26:27"/>
    <n v="-10377.9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x v="8"/>
    <d v="2016-12-07T22:49:09"/>
    <d v="2017-01-31T23:32:00"/>
    <n v="-1416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x v="8"/>
    <d v="2016-12-22T04:37:48"/>
    <d v="2017-02-20T04:37:48"/>
    <n v="-5451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x v="8"/>
    <d v="2016-12-22T11:47:58"/>
    <d v="2017-01-21T11:47:58"/>
    <n v="-99023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x v="8"/>
    <d v="2016-11-02T23:53:03"/>
    <d v="2016-12-14T18:39:00"/>
    <n v="-1000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x v="8"/>
    <d v="2016-11-22T15:55:27"/>
    <d v="2017-01-01T15:55:27"/>
    <n v="-14329.40000000000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x v="8"/>
    <d v="2014-07-15T13:56:40"/>
    <d v="2014-09-13T13:56:40"/>
    <n v="-3116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x v="8"/>
    <d v="2014-11-05T00:59:19"/>
    <d v="2014-12-05T00:59:19"/>
    <n v="-1493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x v="8"/>
    <d v="2014-07-17T23:38:22"/>
    <d v="2014-08-20T00:44:00"/>
    <n v="-12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x v="8"/>
    <d v="2016-11-04T11:01:08"/>
    <d v="2016-12-14T12:01:08"/>
    <n v="-6620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x v="8"/>
    <d v="2016-01-15T16:20:32"/>
    <d v="2016-02-14T16:20:32"/>
    <n v="-4839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x v="8"/>
    <d v="2016-05-06T12:42:12"/>
    <d v="2016-06-05T12:42:12"/>
    <n v="-2480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x v="8"/>
    <d v="2016-12-30T18:54:42"/>
    <d v="2017-02-28T18:54:42"/>
    <n v="-1275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x v="8"/>
    <d v="2015-09-26T02:10:40"/>
    <d v="2015-11-05T03:10:40"/>
    <n v="-2611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x v="8"/>
    <d v="2014-10-28T15:48:27"/>
    <d v="2014-12-01T00:00:00"/>
    <n v="-628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x v="8"/>
    <d v="2014-08-06T20:30:02"/>
    <d v="2014-09-05T20:30:02"/>
    <n v="-9969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x v="8"/>
    <d v="2017-01-17T20:17:27"/>
    <d v="2017-02-18T05:59:00"/>
    <n v="-119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x v="8"/>
    <d v="2016-02-09T00:57:56"/>
    <d v="2016-02-23T00:57:56"/>
    <n v="-1480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x v="9"/>
    <d v="2012-01-01T15:34:51"/>
    <d v="2012-01-29T15:34:51"/>
    <n v="83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x v="9"/>
    <d v="2014-06-17T13:43:27"/>
    <d v="2014-08-01T13:43:27"/>
    <n v="181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x v="9"/>
    <d v="2012-03-09T19:19:38"/>
    <d v="2012-04-08T18:19:38"/>
    <n v="800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x v="9"/>
    <d v="2015-06-29T19:35:49"/>
    <d v="2015-07-30T03:59:00"/>
    <n v="4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x v="9"/>
    <d v="2011-05-31T15:19:23"/>
    <d v="2011-06-30T15:19:23"/>
    <n v="383.0100000000002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x v="9"/>
    <d v="2015-11-13T15:01:52"/>
    <d v="2015-12-13T15:01:52"/>
    <n v="7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x v="9"/>
    <d v="2013-03-13T01:01:27"/>
    <d v="2013-04-12T01:01:27"/>
    <n v="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x v="9"/>
    <d v="2012-12-04T00:29:09"/>
    <d v="2013-01-14T21:20:00"/>
    <n v="194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x v="9"/>
    <d v="2011-07-07T20:05:57"/>
    <d v="2011-08-21T20:05:57"/>
    <n v="417.4499999999998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x v="9"/>
    <d v="2012-07-21T04:27:41"/>
    <d v="2012-09-19T04:27:41"/>
    <n v="1226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x v="9"/>
    <d v="2011-11-07T17:53:11"/>
    <d v="2011-12-07T17:53:11"/>
    <n v="6438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x v="9"/>
    <d v="2011-12-02T19:05:47"/>
    <d v="2012-01-22T06:00:00"/>
    <n v="13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x v="9"/>
    <d v="2013-07-31T10:11:01"/>
    <d v="2013-09-29T10:11:01"/>
    <n v="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x v="9"/>
    <d v="2013-11-20T10:04:52"/>
    <d v="2013-12-20T10:04:52"/>
    <n v="51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x v="9"/>
    <d v="2015-04-08T03:57:00"/>
    <d v="2015-05-09T05:00:00"/>
    <n v="217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x v="9"/>
    <d v="2014-11-03T00:42:26"/>
    <d v="2014-12-04T00:39:00"/>
    <n v="677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x v="9"/>
    <d v="2013-11-01T17:37:20"/>
    <d v="2013-11-21T04:59:00"/>
    <n v="774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x v="9"/>
    <d v="2014-01-28T06:36:27"/>
    <d v="2014-02-14T20:00:00"/>
    <n v="112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x v="9"/>
    <d v="2014-10-31T14:29:54"/>
    <d v="2014-12-01T04:59:00"/>
    <n v="10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x v="9"/>
    <d v="2014-07-09T12:03:49"/>
    <d v="2014-08-11T12:03:49"/>
    <n v="35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x v="9"/>
    <d v="2015-06-07T03:31:22"/>
    <d v="2015-06-21T03:31:22"/>
    <n v="2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x v="9"/>
    <d v="2013-05-07T15:33:26"/>
    <d v="2013-06-11T15:33:26"/>
    <n v="293.7999999999992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x v="9"/>
    <d v="2014-02-19T22:01:52"/>
    <d v="2014-03-21T21:01:52"/>
    <n v="15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x v="9"/>
    <d v="2012-03-22T17:01:25"/>
    <d v="2012-04-16T21:00:00"/>
    <n v="264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x v="9"/>
    <d v="2012-11-13T22:58:23"/>
    <d v="2012-12-13T22:58:23"/>
    <n v="11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x v="9"/>
    <d v="2013-04-03T13:44:05"/>
    <d v="2013-05-03T13:44:05"/>
    <n v="175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x v="9"/>
    <d v="2012-09-05T01:01:49"/>
    <d v="2012-09-23T03:59:00"/>
    <n v="33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x v="9"/>
    <d v="2014-12-15T13:10:19"/>
    <d v="2015-01-15T10:54:00"/>
    <n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x v="9"/>
    <d v="2014-07-11T20:19:26"/>
    <d v="2014-08-10T20:19:26"/>
    <n v="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x v="9"/>
    <d v="2016-12-29T22:35:30"/>
    <d v="2017-01-28T22:35:30"/>
    <n v="55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x v="9"/>
    <d v="2013-01-25T21:04:32"/>
    <d v="2013-02-24T21:04:32"/>
    <n v="11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x v="9"/>
    <d v="2011-06-19T15:07:55"/>
    <d v="2011-08-04T15:07:55"/>
    <n v="5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x v="9"/>
    <d v="2016-09-26T10:06:57"/>
    <d v="2016-10-16T11:00:00"/>
    <n v="58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x v="9"/>
    <d v="2015-01-15T14:09:51"/>
    <d v="2015-02-14T14:09:51"/>
    <n v="28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x v="9"/>
    <d v="2012-12-06T17:58:41"/>
    <d v="2013-01-05T17:58:41"/>
    <n v="7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x v="9"/>
    <d v="2013-04-19T14:31:17"/>
    <d v="2013-05-20T00:41:00"/>
    <n v="47.6900000000000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x v="9"/>
    <d v="2011-02-16T18:24:19"/>
    <d v="2011-04-18T17:24:19"/>
    <n v="12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x v="9"/>
    <d v="2012-11-22T01:18:34"/>
    <d v="2012-12-06T01:18:34"/>
    <n v="3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x v="9"/>
    <d v="2010-09-08T20:04:28"/>
    <d v="2010-10-08T20:04:28"/>
    <n v="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x v="9"/>
    <d v="2014-05-30T07:55:39"/>
    <d v="2014-07-09T07:55:39"/>
    <n v="9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x v="10"/>
    <d v="2016-10-27T18:20:13"/>
    <d v="2016-11-26T19:20:13"/>
    <n v="-22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x v="10"/>
    <d v="2014-01-03T18:02:06"/>
    <d v="2014-02-02T18:02:06"/>
    <n v="-4765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x v="10"/>
    <d v="2016-11-16T20:36:10"/>
    <d v="2016-12-04T06:00:00"/>
    <n v="-35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x v="10"/>
    <d v="2013-07-16T10:43:28"/>
    <d v="2013-08-15T10:43:28"/>
    <n v="-428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x v="10"/>
    <d v="2015-08-11T04:09:21"/>
    <d v="2015-09-10T04:09:21"/>
    <n v="-50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x v="10"/>
    <d v="2014-09-19T13:01:24"/>
    <d v="2014-10-19T13:01:24"/>
    <n v="-447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x v="10"/>
    <d v="2015-01-17T18:48:03"/>
    <d v="2015-02-16T18:48:03"/>
    <n v="-40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x v="10"/>
    <d v="2015-04-21T03:26:50"/>
    <d v="2015-05-21T03:26:50"/>
    <n v="-482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x v="10"/>
    <d v="2013-11-16T04:58:10"/>
    <d v="2013-12-16T04:58:10"/>
    <n v="-25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x v="10"/>
    <d v="2013-11-26T23:54:54"/>
    <d v="2013-12-26T23:54:54"/>
    <n v="-234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x v="10"/>
    <d v="2013-01-15T23:59:29"/>
    <d v="2013-02-24T23:59:29"/>
    <n v="-175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x v="10"/>
    <d v="2015-12-11T19:46:42"/>
    <d v="2016-01-30T19:46:42"/>
    <n v="-3799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x v="10"/>
    <d v="2009-09-12T01:21:59"/>
    <d v="2009-11-01T03:59:00"/>
    <n v="-14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x v="10"/>
    <d v="2015-04-06T17:39:45"/>
    <d v="2015-05-10T23:01:00"/>
    <n v="-372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x v="10"/>
    <d v="2014-01-24T18:43:38"/>
    <d v="2014-02-23T18:43:38"/>
    <n v="-14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x v="10"/>
    <d v="2011-11-16T01:26:35"/>
    <d v="2011-12-16T01:26:35"/>
    <n v="-983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x v="10"/>
    <d v="2015-09-03T16:27:25"/>
    <d v="2015-10-11T05:00:00"/>
    <n v="-340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x v="10"/>
    <d v="2013-07-01T23:32:57"/>
    <d v="2013-07-31T23:32:57"/>
    <n v="-297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x v="10"/>
    <d v="2014-03-31T16:51:20"/>
    <d v="2014-04-30T16:51:20"/>
    <n v="-49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x v="10"/>
    <d v="2010-09-15T16:25:05"/>
    <d v="2010-10-15T04:00:00"/>
    <n v="-146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x v="11"/>
    <d v="2011-04-03T16:10:25"/>
    <d v="2011-05-03T16:10:25"/>
    <n v="4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x v="11"/>
    <d v="2013-05-09T00:01:14"/>
    <d v="2013-06-08T00:01:14"/>
    <n v="265.2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x v="11"/>
    <d v="2012-07-26T18:11:42"/>
    <d v="2012-08-25T18:11:42"/>
    <n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x v="11"/>
    <d v="2012-03-19T18:34:09"/>
    <d v="2012-04-27T22:00:00"/>
    <n v="72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x v="11"/>
    <d v="2014-02-05T03:35:19"/>
    <d v="2014-03-17T02:35:19"/>
    <n v="2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x v="11"/>
    <d v="2013-01-29T14:15:15"/>
    <d v="2013-02-28T14:15:15"/>
    <n v="403.1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x v="11"/>
    <d v="2012-03-15T01:20:34"/>
    <d v="2012-05-11T15:47:00"/>
    <n v="214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x v="11"/>
    <d v="2013-10-02T15:03:46"/>
    <d v="2013-11-01T15:03:46"/>
    <n v="17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x v="11"/>
    <d v="2012-05-30T00:09:48"/>
    <d v="2012-07-07T03:59:00"/>
    <n v="1035.0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x v="11"/>
    <d v="2013-01-03T04:28:00"/>
    <d v="2013-01-21T07:59:00"/>
    <n v="16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x v="11"/>
    <d v="2013-01-02T01:08:59"/>
    <d v="2013-02-01T01:08:59"/>
    <n v="4437.459999999999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x v="11"/>
    <d v="2013-10-10T18:44:06"/>
    <d v="2013-11-13T05:59:00"/>
    <n v="29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x v="11"/>
    <d v="2013-10-08T20:58:03"/>
    <d v="2013-11-07T21:58:03"/>
    <n v="11.11000000000012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x v="11"/>
    <d v="2013-06-17T17:47:24"/>
    <d v="2013-07-03T04:59:00"/>
    <n v="76.42999999999983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x v="11"/>
    <d v="2011-07-12T02:45:37"/>
    <d v="2011-09-05T17:06:00"/>
    <n v="42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x v="11"/>
    <d v="2012-02-24T14:42:46"/>
    <d v="2012-04-07T04:59:00"/>
    <n v="165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x v="11"/>
    <d v="2013-08-16T21:11:25"/>
    <d v="2013-09-15T21:10:00"/>
    <n v="13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x v="11"/>
    <d v="2012-03-28T23:51:28"/>
    <d v="2012-04-29T04:00:00"/>
    <n v="22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x v="11"/>
    <d v="2014-08-31T14:09:47"/>
    <d v="2014-09-30T14:09:47"/>
    <n v="52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x v="11"/>
    <d v="2012-03-28T16:00:46"/>
    <d v="2012-04-27T16:00:46"/>
    <n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x v="11"/>
    <d v="2014-08-12T10:24:14"/>
    <d v="2014-09-11T10:24:14"/>
    <n v="78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x v="11"/>
    <d v="2011-06-01T19:05:20"/>
    <d v="2011-07-01T19:05:20"/>
    <n v="230.4299999999998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x v="11"/>
    <d v="2012-08-02T00:32:04"/>
    <d v="2012-09-17T04:05:00"/>
    <n v="8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x v="11"/>
    <d v="2011-05-02T22:47:58"/>
    <d v="2011-05-29T01:00:00"/>
    <n v="5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x v="11"/>
    <d v="2011-07-06T02:32:06"/>
    <d v="2011-07-23T03:59:00"/>
    <n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x v="11"/>
    <d v="2011-05-27T19:45:12"/>
    <d v="2011-07-16T23:00:00"/>
    <n v="15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x v="11"/>
    <d v="2011-08-08T16:35:39"/>
    <d v="2011-09-07T16:35:39"/>
    <n v="35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x v="11"/>
    <d v="2017-01-24T15:05:11"/>
    <d v="2017-03-01T02:00:00"/>
    <n v="20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x v="11"/>
    <d v="2014-11-19T02:24:46"/>
    <d v="2014-12-22T04:59:00"/>
    <n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x v="11"/>
    <d v="2013-12-20T20:00:30"/>
    <d v="2014-01-19T20:00:30"/>
    <n v="15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x v="11"/>
    <d v="2012-08-02T01:21:02"/>
    <d v="2012-09-01T01:21:02"/>
    <n v="7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x v="11"/>
    <d v="2013-06-18T15:26:42"/>
    <d v="2013-07-10T16:52:00"/>
    <n v="4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x v="11"/>
    <d v="2013-01-08T00:25:52"/>
    <d v="2013-03-01T13:58:00"/>
    <n v="3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x v="11"/>
    <d v="2012-06-20T23:02:45"/>
    <d v="2012-07-20T23:02:45"/>
    <n v="899.9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x v="11"/>
    <d v="2011-05-16T17:50:01"/>
    <d v="2011-05-31T18:04:00"/>
    <n v="27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x v="11"/>
    <d v="2014-10-02T22:01:43"/>
    <d v="2014-11-01T22:01:43"/>
    <n v="28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x v="11"/>
    <d v="2013-03-08T20:54:03"/>
    <d v="2013-04-09T06:30:00"/>
    <n v="1058.550000000000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x v="11"/>
    <d v="2012-01-17T14:23:31"/>
    <d v="2012-03-11T04:59:00"/>
    <n v="556.6599999999998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x v="11"/>
    <d v="2012-07-30T21:11:21"/>
    <d v="2012-08-07T17:01:00"/>
    <n v="19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x v="11"/>
    <d v="2013-12-11T23:57:34"/>
    <d v="2013-12-21T04:44:00"/>
    <n v="3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x v="11"/>
    <d v="2014-05-09T20:12:22"/>
    <d v="2014-06-09T05:00:00"/>
    <n v="68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x v="11"/>
    <d v="2015-03-30T22:07:45"/>
    <d v="2015-05-04T04:01:00"/>
    <n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x v="11"/>
    <d v="2012-09-05T22:44:10"/>
    <d v="2012-10-05T22:44:10"/>
    <n v="57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x v="11"/>
    <d v="2015-02-20T23:20:52"/>
    <d v="2015-03-22T22:20:52"/>
    <n v="63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x v="11"/>
    <d v="2010-03-13T05:48:38"/>
    <d v="2010-04-18T06:59:00"/>
    <n v="550.0999999999999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x v="11"/>
    <d v="2012-10-04T07:21:24"/>
    <d v="2012-10-29T07:21:24"/>
    <n v="5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x v="11"/>
    <d v="2012-03-05T00:55:30"/>
    <d v="2012-03-25T23:55:30"/>
    <n v="8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x v="11"/>
    <d v="2012-01-19T11:21:47"/>
    <d v="2012-02-14T19:49:00"/>
    <n v="1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x v="11"/>
    <d v="2012-06-13T01:13:02"/>
    <d v="2012-06-25T16:24:00"/>
    <n v="9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x v="11"/>
    <d v="2016-05-14T19:14:00"/>
    <d v="2016-07-13T19:14:00"/>
    <n v="2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x v="11"/>
    <d v="2013-02-20T12:37:05"/>
    <d v="2013-03-22T11:37:05"/>
    <n v="14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x v="11"/>
    <d v="2012-03-28T15:31:34"/>
    <d v="2012-04-27T15:31:34"/>
    <n v="20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x v="11"/>
    <d v="2011-11-22T16:12:15"/>
    <d v="2012-01-21T08:13:00"/>
    <n v="91.05999999999949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x v="11"/>
    <d v="2014-03-20T21:04:35"/>
    <d v="2014-04-19T21:04:35"/>
    <n v="1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x v="11"/>
    <d v="2013-05-28T19:44:52"/>
    <d v="2013-07-01T03:59:00"/>
    <n v="170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x v="11"/>
    <d v="2012-04-06T10:59:18"/>
    <d v="2012-05-19T03:00:00"/>
    <n v="34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x v="11"/>
    <d v="2013-09-07T01:21:58"/>
    <d v="2013-10-07T01:21:58"/>
    <n v="46.520000000000437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x v="11"/>
    <d v="2014-04-01T23:57:42"/>
    <d v="2014-05-01T23:57:42"/>
    <n v="54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x v="11"/>
    <d v="2011-12-18T21:33:05"/>
    <d v="2012-01-17T21:33:05"/>
    <n v="90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x v="11"/>
    <d v="2012-08-23T18:19:16"/>
    <d v="2012-09-22T18:19:16"/>
    <n v="830.8299999999999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x v="12"/>
    <d v="2016-08-25T05:26:27"/>
    <d v="2016-09-24T05:26:27"/>
    <n v="2041.659999999999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x v="12"/>
    <d v="2014-10-11T20:07:43"/>
    <d v="2014-11-10T21:07:43"/>
    <n v="6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x v="12"/>
    <d v="2013-09-09T14:13:03"/>
    <d v="2013-10-14T03:59:00"/>
    <n v="10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x v="12"/>
    <d v="2016-11-21T06:11:20"/>
    <d v="2016-12-08T08:00:00"/>
    <n v="501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x v="12"/>
    <d v="2014-09-23T16:25:52"/>
    <d v="2014-11-01T04:59:00"/>
    <n v="282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x v="12"/>
    <d v="2016-07-27T04:56:36"/>
    <d v="2016-09-05T03:59:00"/>
    <n v="1019.010000000000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x v="12"/>
    <d v="2014-02-24T09:24:15"/>
    <d v="2014-03-10T14:00:00"/>
    <n v="242.0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x v="12"/>
    <d v="2015-06-10T19:09:36"/>
    <d v="2015-07-10T19:09:36"/>
    <n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x v="12"/>
    <d v="2015-03-15T19:00:33"/>
    <d v="2015-04-14T19:00:33"/>
    <n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x v="12"/>
    <d v="2015-02-16T03:34:24"/>
    <d v="2015-03-16T02:34:24"/>
    <n v="79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x v="12"/>
    <d v="2016-03-23T19:51:57"/>
    <d v="2016-04-25T04:59:00"/>
    <n v="220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x v="12"/>
    <d v="2016-06-01T21:07:33"/>
    <d v="2016-07-31T19:45:00"/>
    <n v="60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x v="12"/>
    <d v="2016-10-13T19:19:55"/>
    <d v="2016-10-24T21:00:00"/>
    <n v="17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x v="12"/>
    <d v="2015-01-17T19:58:29"/>
    <d v="2015-02-16T19:58:29"/>
    <n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x v="12"/>
    <d v="2016-11-28T05:05:46"/>
    <d v="2016-12-28T05:05:46"/>
    <n v="5065.300000000002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x v="12"/>
    <d v="2016-06-24T03:00:17"/>
    <d v="2016-07-24T03:00:17"/>
    <n v="5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x v="12"/>
    <d v="2016-08-27T07:29:16"/>
    <d v="2016-10-25T19:00:00"/>
    <n v="295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x v="12"/>
    <d v="2015-10-14T13:57:11"/>
    <d v="2015-11-25T14:57:11"/>
    <n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x v="12"/>
    <d v="2015-03-16T17:53:38"/>
    <d v="2015-04-15T22:59:00"/>
    <n v="528.0699999999999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x v="12"/>
    <d v="2015-05-04T19:41:08"/>
    <d v="2015-06-04T00:00:00"/>
    <n v="18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x v="13"/>
    <d v="2013-10-23T11:35:13"/>
    <d v="2013-11-22T12:35:13"/>
    <n v="-114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x v="13"/>
    <d v="2016-08-17T23:10:04"/>
    <d v="2016-09-16T23:10:04"/>
    <n v="-439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x v="13"/>
    <d v="2013-10-12T13:19:08"/>
    <d v="2013-11-11T14:19:08"/>
    <n v="-4983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x v="13"/>
    <d v="2012-01-13T02:49:26"/>
    <d v="2012-02-12T02:49:26"/>
    <n v="-19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x v="13"/>
    <d v="2013-09-24T02:33:58"/>
    <d v="2013-10-16T09:59:00"/>
    <n v="-38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x v="13"/>
    <d v="2012-11-17T18:33:17"/>
    <d v="2013-01-16T18:33:17"/>
    <n v="-215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x v="13"/>
    <d v="2015-01-21T15:18:38"/>
    <d v="2015-02-28T15:10:00"/>
    <n v="-286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x v="13"/>
    <d v="2009-10-02T02:31:46"/>
    <d v="2009-12-01T04:59:00"/>
    <n v="-379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x v="13"/>
    <d v="2013-12-08T00:39:58"/>
    <d v="2014-01-07T00:39:58"/>
    <n v="-449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x v="13"/>
    <d v="2013-03-09T20:17:37"/>
    <d v="2013-04-08T19:17:37"/>
    <n v="-776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x v="13"/>
    <d v="2013-08-02T00:32:03"/>
    <d v="2013-09-01T00:32:03"/>
    <n v="-1993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x v="13"/>
    <d v="2013-10-30T13:28:15"/>
    <d v="2013-11-29T14:28:15"/>
    <n v="-567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x v="13"/>
    <d v="2011-01-24T19:48:47"/>
    <d v="2011-03-10T19:48:47"/>
    <n v="-793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x v="13"/>
    <d v="2012-10-02T04:00:40"/>
    <d v="2012-11-11T05:00:40"/>
    <n v="-345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x v="13"/>
    <d v="2013-04-04T14:00:34"/>
    <d v="2013-05-04T14:00:34"/>
    <n v="-227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x v="13"/>
    <d v="2015-09-01T17:22:11"/>
    <d v="2015-09-21T17:22:11"/>
    <n v="-500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x v="13"/>
    <d v="2013-01-02T11:55:27"/>
    <d v="2013-02-04T11:55:27"/>
    <n v="-186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x v="13"/>
    <d v="2013-11-19T18:56:00"/>
    <d v="2013-12-19T18:56:00"/>
    <n v="-64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x v="13"/>
    <d v="2010-11-23T05:35:24"/>
    <d v="2010-12-23T05:35:24"/>
    <n v="-493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x v="13"/>
    <d v="2012-05-08T19:55:05"/>
    <d v="2012-05-29T19:55:05"/>
    <n v="-145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x v="14"/>
    <d v="2012-09-27T07:42:18"/>
    <d v="2012-10-30T07:42:18"/>
    <n v="-3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x v="14"/>
    <d v="2011-11-30T06:01:26"/>
    <d v="2012-01-14T06:01:26"/>
    <n v="-372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x v="14"/>
    <d v="2011-08-04T20:39:10"/>
    <d v="2011-09-06T20:39:10"/>
    <n v="-1198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x v="14"/>
    <d v="2016-01-02T22:27:15"/>
    <d v="2016-03-02T22:27:15"/>
    <n v="-299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x v="14"/>
    <d v="2012-03-13T19:15:46"/>
    <d v="2012-05-12T02:31:00"/>
    <n v="-198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x v="14"/>
    <d v="2016-12-09T22:35:11"/>
    <d v="2016-12-30T22:35:11"/>
    <n v="-25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x v="14"/>
    <d v="2016-08-21T20:53:33"/>
    <d v="2016-09-15T20:53:33"/>
    <n v="-29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x v="14"/>
    <d v="2012-04-27T23:00:55"/>
    <d v="2012-05-27T23:00:55"/>
    <n v="-10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x v="14"/>
    <d v="2011-07-27T18:04:45"/>
    <d v="2011-09-01T06:00:00"/>
    <n v="-9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x v="14"/>
    <d v="2014-09-05T18:49:03"/>
    <d v="2014-10-05T18:49:03"/>
    <n v="-22639.6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x v="14"/>
    <d v="2013-10-22T16:46:19"/>
    <d v="2013-11-21T17:46:19"/>
    <n v="-287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x v="14"/>
    <d v="2014-07-22T00:45:30"/>
    <d v="2014-08-21T00:45:30"/>
    <n v="-774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x v="14"/>
    <d v="2010-05-06T04:48:03"/>
    <d v="2010-08-01T04:00:00"/>
    <n v="-355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x v="14"/>
    <d v="2015-03-02T21:32:43"/>
    <d v="2015-04-01T20:32:43"/>
    <n v="-18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x v="14"/>
    <d v="2016-05-06T23:33:30"/>
    <d v="2016-06-05T23:33:30"/>
    <n v="-1216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x v="14"/>
    <d v="2010-09-10T03:03:49"/>
    <d v="2010-10-25T03:03:49"/>
    <n v="-780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x v="14"/>
    <d v="2015-08-02T20:57:06"/>
    <d v="2015-08-28T04:00:00"/>
    <n v="-48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x v="14"/>
    <d v="2012-10-29T16:31:48"/>
    <d v="2012-11-28T17:31:48"/>
    <n v="-30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x v="14"/>
    <d v="2011-12-01T18:11:50"/>
    <d v="2012-01-15T18:11:50"/>
    <n v="-243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x v="14"/>
    <d v="2011-04-13T02:22:42"/>
    <d v="2011-05-28T02:22:42"/>
    <n v="-47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x v="13"/>
    <d v="2016-02-29T20:23:22"/>
    <d v="2016-03-30T19:23:22"/>
    <n v="-497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x v="13"/>
    <d v="2010-04-23T19:28:34"/>
    <d v="2010-06-08T19:11:00"/>
    <n v="-65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x v="13"/>
    <d v="2014-07-09T23:10:22"/>
    <d v="2014-08-30T15:30:00"/>
    <n v="-2991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x v="13"/>
    <d v="2012-08-28T19:06:20"/>
    <d v="2012-09-23T02:25:00"/>
    <n v="-484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x v="13"/>
    <d v="2015-12-04T01:55:37"/>
    <d v="2016-01-03T01:55:37"/>
    <n v="-4984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x v="13"/>
    <d v="2010-11-25T05:45:26"/>
    <d v="2011-01-24T05:45:26"/>
    <n v="-630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x v="13"/>
    <d v="2014-02-11T04:33:10"/>
    <d v="2014-03-13T03:33:10"/>
    <n v="-150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x v="13"/>
    <d v="2011-08-12T04:37:03"/>
    <d v="2011-09-11T04:37:03"/>
    <n v="-29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x v="13"/>
    <d v="2010-06-11T19:14:15"/>
    <d v="2010-07-27T04:59:00"/>
    <n v="-25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x v="13"/>
    <d v="2012-06-21T16:34:00"/>
    <d v="2012-07-23T04:00:00"/>
    <n v="-1548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x v="13"/>
    <d v="2017-01-02T13:05:19"/>
    <d v="2017-03-03T13:05:19"/>
    <n v="-4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x v="13"/>
    <d v="2014-01-03T00:07:25"/>
    <d v="2014-01-24T00:07:25"/>
    <n v="-1000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x v="13"/>
    <d v="2012-10-12T02:37:27"/>
    <d v="2012-12-11T03:37:27"/>
    <n v="-347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x v="13"/>
    <d v="2012-04-05T03:20:19"/>
    <d v="2012-05-05T03:20:19"/>
    <n v="-2801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x v="13"/>
    <d v="2012-07-26T18:19:07"/>
    <d v="2012-08-25T18:19:07"/>
    <n v="-15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x v="13"/>
    <d v="2012-01-29T16:18:34"/>
    <d v="2012-03-01T04:59:00"/>
    <n v="-612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x v="13"/>
    <d v="2010-09-13T20:28:54"/>
    <d v="2010-10-22T05:00:00"/>
    <n v="-33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x v="13"/>
    <d v="2014-06-12T22:38:50"/>
    <d v="2014-07-14T02:30:00"/>
    <n v="-497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x v="13"/>
    <d v="2014-11-01T21:59:21"/>
    <d v="2014-12-01T22:59:21"/>
    <n v="-370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x v="13"/>
    <d v="2012-11-14T15:24:05"/>
    <d v="2012-12-19T15:24:05"/>
    <n v="-199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x v="13"/>
    <d v="2013-10-15T16:07:02"/>
    <d v="2013-11-14T17:07:02"/>
    <n v="-55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x v="13"/>
    <d v="2011-10-31T04:06:16"/>
    <d v="2011-12-12T05:06:16"/>
    <n v="-1036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x v="13"/>
    <d v="2014-08-27T12:43:13"/>
    <d v="2014-10-01T12:43:13"/>
    <n v="-2132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x v="13"/>
    <d v="2014-10-22T23:02:03"/>
    <d v="2014-11-22T00:02:03"/>
    <n v="-1467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x v="13"/>
    <d v="2013-01-14T22:37:49"/>
    <d v="2013-02-13T22:37:49"/>
    <n v="-267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x v="13"/>
    <d v="2013-10-28T21:08:31"/>
    <d v="2013-11-27T22:08:31"/>
    <n v="-584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x v="13"/>
    <d v="2010-06-09T00:28:50"/>
    <d v="2010-07-08T22:40:00"/>
    <n v="-70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x v="13"/>
    <d v="2012-04-14T19:44:55"/>
    <d v="2012-05-14T19:44:55"/>
    <n v="-200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x v="13"/>
    <d v="2012-09-28T20:41:53"/>
    <d v="2012-11-18T00:00:00"/>
    <n v="-1292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x v="13"/>
    <d v="2012-03-10T05:42:49"/>
    <d v="2012-04-09T04:42:49"/>
    <n v="-5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x v="13"/>
    <d v="2010-05-14T21:58:26"/>
    <d v="2010-06-25T21:32:00"/>
    <n v="-55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x v="13"/>
    <d v="2014-02-10T08:38:22"/>
    <d v="2014-03-16T22:00:00"/>
    <n v="-1869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x v="13"/>
    <d v="2013-02-05T23:15:45"/>
    <d v="2013-03-22T22:15:45"/>
    <n v="-81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x v="13"/>
    <d v="2014-03-13T04:03:29"/>
    <d v="2014-05-12T04:03:29"/>
    <n v="-188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x v="13"/>
    <d v="2014-04-04T17:41:24"/>
    <d v="2014-05-04T06:00:00"/>
    <n v="-348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x v="13"/>
    <d v="2015-12-30T08:00:29"/>
    <d v="2016-01-29T08:00:29"/>
    <n v="-345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x v="13"/>
    <d v="2011-12-06T00:34:49"/>
    <d v="2012-01-18T20:00:00"/>
    <n v="-14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x v="13"/>
    <d v="2013-10-04T19:09:17"/>
    <d v="2013-11-03T20:09:17"/>
    <n v="-346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x v="13"/>
    <d v="2012-08-03T11:30:48"/>
    <d v="2012-09-02T11:30:48"/>
    <n v="-697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x v="13"/>
    <d v="2013-05-22T18:18:58"/>
    <d v="2013-06-30T19:58:00"/>
    <n v="-271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x v="8"/>
    <d v="2015-06-27T00:12:06"/>
    <d v="2015-08-11T00:12:06"/>
    <n v="-745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x v="8"/>
    <d v="2017-01-11T02:19:05"/>
    <d v="2017-02-10T02:19:05"/>
    <n v="-4883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x v="8"/>
    <d v="2016-01-13T20:14:20"/>
    <d v="2016-02-18T20:14:20"/>
    <n v="-683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x v="8"/>
    <d v="2016-10-30T16:01:45"/>
    <d v="2016-11-29T17:01:45"/>
    <n v="-271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x v="8"/>
    <d v="2016-03-15T14:00:50"/>
    <d v="2016-04-18T14:00:00"/>
    <n v="-4333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x v="8"/>
    <d v="2016-12-28T20:57:06"/>
    <d v="2017-02-18T23:59:00"/>
    <n v="-9751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x v="8"/>
    <d v="2016-08-10T18:00:48"/>
    <d v="2016-09-09T18:00:48"/>
    <n v="-1471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x v="8"/>
    <d v="2016-05-01T18:45:06"/>
    <d v="2016-06-30T18:45:06"/>
    <n v="-85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x v="8"/>
    <d v="2016-02-11T19:52:44"/>
    <d v="2016-03-12T19:52:44"/>
    <n v="-352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x v="8"/>
    <d v="2015-12-23T01:02:56"/>
    <d v="2016-02-21T01:02:56"/>
    <n v="-19727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x v="8"/>
    <d v="2015-12-18T18:01:01"/>
    <d v="2016-01-17T18:01:01"/>
    <n v="-359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x v="8"/>
    <d v="2016-04-20T15:41:12"/>
    <d v="2016-06-04T15:41:12"/>
    <n v="-3080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x v="8"/>
    <d v="2016-10-19T14:43:32"/>
    <d v="2016-11-18T15:43:32"/>
    <n v="-294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x v="8"/>
    <d v="2014-12-26T03:56:39"/>
    <d v="2015-01-25T03:56:39"/>
    <n v="-1487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x v="8"/>
    <d v="2015-07-09T20:00:39"/>
    <d v="2015-08-20T20:00:39"/>
    <n v="-848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x v="8"/>
    <d v="2016-08-04T07:05:00"/>
    <d v="2016-09-13T07:05:00"/>
    <n v="-283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x v="8"/>
    <d v="2015-02-25T21:55:59"/>
    <d v="2015-04-26T20:55:59"/>
    <n v="-4913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x v="8"/>
    <d v="2016-10-17T13:15:33"/>
    <d v="2016-11-17T14:15:33"/>
    <n v="-1176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x v="8"/>
    <d v="2015-03-19T19:16:03"/>
    <d v="2015-04-10T04:59:00"/>
    <n v="-689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x v="8"/>
    <d v="2014-12-20T04:11:05"/>
    <d v="2015-01-19T04:11:05"/>
    <n v="-3057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x v="8"/>
    <d v="2017-01-31T15:02:35"/>
    <d v="2017-03-14T14:02:35"/>
    <n v="-2999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x v="8"/>
    <d v="2017-01-05T16:38:55"/>
    <d v="2017-02-20T19:00:00"/>
    <n v="-5492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x v="8"/>
    <d v="2016-01-04T17:05:53"/>
    <d v="2016-02-11T17:05:53"/>
    <n v="-178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x v="8"/>
    <d v="2016-09-12T15:15:19"/>
    <d v="2016-10-17T15:15:19"/>
    <n v="-3462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x v="8"/>
    <d v="2015-07-23T15:05:19"/>
    <d v="2015-09-01T15:05:19"/>
    <n v="-10912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x v="8"/>
    <d v="2016-09-24T00:24:06"/>
    <d v="2016-10-26T03:59:00"/>
    <n v="-2470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x v="8"/>
    <d v="2016-09-06T15:15:32"/>
    <d v="2016-10-06T15:15:32"/>
    <n v="-1022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x v="8"/>
    <d v="2016-02-22T06:06:14"/>
    <d v="2016-04-22T05:06:14"/>
    <n v="-1643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x v="8"/>
    <d v="2014-07-16T20:20:34"/>
    <d v="2014-08-15T20:20:34"/>
    <n v="-789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x v="8"/>
    <d v="2017-01-07T07:16:47"/>
    <d v="2017-02-09T07:16:47"/>
    <n v="-160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x v="8"/>
    <d v="2016-12-17T05:17:33"/>
    <d v="2017-01-23T04:59:00"/>
    <n v="-270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x v="8"/>
    <d v="2015-04-17T17:01:00"/>
    <d v="2015-06-01T17:01:00"/>
    <n v="-9977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x v="8"/>
    <d v="2014-08-05T20:46:38"/>
    <d v="2014-09-04T06:59:00"/>
    <n v="-1307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x v="8"/>
    <d v="2015-09-10T00:21:33"/>
    <d v="2015-11-09T01:21:33"/>
    <n v="-1958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x v="8"/>
    <d v="2016-02-24T17:59:16"/>
    <d v="2016-03-25T16:59:16"/>
    <n v="-497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x v="8"/>
    <d v="2016-04-29T16:43:05"/>
    <d v="2016-06-28T16:43:05"/>
    <n v="-9739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x v="8"/>
    <d v="2015-06-30T01:24:57"/>
    <d v="2015-08-14T01:24:57"/>
    <n v="-1471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x v="8"/>
    <d v="2016-01-22T22:36:37"/>
    <d v="2016-02-21T22:36:37"/>
    <n v="-179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x v="8"/>
    <d v="2016-01-26T07:25:01"/>
    <d v="2016-02-25T07:25:01"/>
    <n v="-756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x v="8"/>
    <d v="2016-05-16T10:00:28"/>
    <d v="2016-06-20T18:59:00"/>
    <n v="-6013.8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x v="8"/>
    <d v="2014-10-16T21:42:02"/>
    <d v="2014-11-30T22:42:02"/>
    <n v="-85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x v="8"/>
    <d v="2014-07-10T22:43:42"/>
    <d v="2014-08-09T22:43:42"/>
    <n v="-88877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x v="8"/>
    <d v="2016-09-02T18:04:46"/>
    <d v="2016-10-02T18:04:46"/>
    <n v="-1749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x v="8"/>
    <d v="2016-07-23T16:01:25"/>
    <d v="2016-08-23T20:54:00"/>
    <n v="-7346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x v="8"/>
    <d v="2015-02-26T02:46:48"/>
    <d v="2015-03-28T01:46:48"/>
    <n v="-989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x v="8"/>
    <d v="2015-12-01T23:13:30"/>
    <d v="2015-12-31T23:00:00"/>
    <n v="-281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x v="8"/>
    <d v="2015-11-16T18:25:00"/>
    <d v="2016-01-10T00:00:00"/>
    <n v="-1745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x v="8"/>
    <d v="2014-05-14T07:04:10"/>
    <d v="2014-06-23T07:04:10"/>
    <n v="-4339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x v="8"/>
    <d v="2016-09-01T08:33:45"/>
    <d v="2016-10-01T08:33:45"/>
    <n v="-50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x v="8"/>
    <d v="2016-08-29T22:24:55"/>
    <d v="2016-09-28T22:24:55"/>
    <n v="-832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x v="8"/>
    <d v="2014-08-04T18:49:24"/>
    <d v="2014-09-03T18:49:24"/>
    <n v="-2497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x v="8"/>
    <d v="2016-06-17T18:09:48"/>
    <d v="2016-07-12T18:51:00"/>
    <n v="-478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x v="8"/>
    <d v="2016-03-08T22:11:59"/>
    <d v="2016-05-07T21:11:59"/>
    <n v="-9953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x v="8"/>
    <d v="2016-10-09T23:09:28"/>
    <d v="2016-11-12T05:00:00"/>
    <n v="-5243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x v="8"/>
    <d v="2014-10-09T06:18:50"/>
    <d v="2014-11-30T22:59:00"/>
    <n v="-19533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x v="8"/>
    <d v="2014-11-04T22:34:40"/>
    <d v="2014-11-29T16:00:00"/>
    <n v="-927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x v="8"/>
    <d v="2014-06-27T20:47:40"/>
    <d v="2014-07-27T15:27:00"/>
    <n v="-3935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x v="8"/>
    <d v="2014-10-29T02:28:17"/>
    <d v="2014-11-28T03:28:17"/>
    <n v="-493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x v="8"/>
    <d v="2015-10-05T04:03:21"/>
    <d v="2015-11-19T05:03:21"/>
    <n v="-2486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x v="8"/>
    <d v="2014-10-14T07:11:30"/>
    <d v="2014-11-13T08:02:00"/>
    <n v="-13831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x v="8"/>
    <d v="2017-01-14T01:26:00"/>
    <d v="2017-03-15T00:26:00"/>
    <n v="-87487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x v="8"/>
    <d v="2016-12-16T17:16:53"/>
    <d v="2017-01-30T17:16:53"/>
    <n v="2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x v="8"/>
    <d v="2015-11-17T16:25:14"/>
    <d v="2015-12-17T05:59:00"/>
    <n v="-703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x v="8"/>
    <d v="2017-02-14T17:01:01"/>
    <d v="2017-03-16T16:01:01"/>
    <n v="-1678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x v="8"/>
    <d v="2016-01-19T17:00:27"/>
    <d v="2016-02-18T17:00:27"/>
    <n v="-444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x v="8"/>
    <d v="2015-09-29T14:59:43"/>
    <d v="2015-10-30T14:59:43"/>
    <n v="-4989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x v="8"/>
    <d v="2014-12-04T00:57:52"/>
    <d v="2014-12-12T07:11:00"/>
    <n v="-376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x v="8"/>
    <d v="2016-11-02T14:00:23"/>
    <d v="2016-12-14T15:00:23"/>
    <n v="-1670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x v="8"/>
    <d v="2016-11-28T19:25:15"/>
    <d v="2016-12-28T19:25:15"/>
    <n v="-93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x v="8"/>
    <d v="2016-05-20T14:30:46"/>
    <d v="2016-06-19T14:30:46"/>
    <n v="-4343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x v="8"/>
    <d v="2016-07-10T19:54:22"/>
    <d v="2016-09-05T02:59:00"/>
    <n v="-11503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x v="8"/>
    <d v="2014-11-03T21:33:15"/>
    <d v="2014-12-18T21:33:15"/>
    <n v="-1992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x v="8"/>
    <d v="2016-12-10T10:34:12"/>
    <d v="2017-01-24T10:34:12"/>
    <n v="1071751.0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x v="8"/>
    <d v="2015-12-01T20:00:56"/>
    <d v="2015-12-29T20:00:00"/>
    <n v="-1636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x v="8"/>
    <d v="2014-11-12T00:03:35"/>
    <d v="2015-01-01T00:03:35"/>
    <n v="-694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x v="8"/>
    <d v="2015-10-26T21:04:55"/>
    <d v="2015-11-25T22:04:55"/>
    <n v="-876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x v="8"/>
    <d v="2016-02-22T02:34:16"/>
    <d v="2016-04-07T01:34:16"/>
    <n v="-9715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x v="8"/>
    <d v="2015-10-12T16:12:15"/>
    <d v="2015-11-21T17:12:15"/>
    <n v="-19280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x v="8"/>
    <d v="2016-06-14T11:48:53"/>
    <d v="2016-07-14T11:48:53"/>
    <n v="-1937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x v="8"/>
    <d v="2015-01-05T23:22:29"/>
    <d v="2015-02-04T23:22:29"/>
    <n v="-237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x v="15"/>
    <d v="2015-05-03T01:40:09"/>
    <d v="2015-06-02T00:47:00"/>
    <n v="1636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x v="15"/>
    <d v="2015-09-24T06:02:51"/>
    <d v="2015-10-17T04:00:00"/>
    <n v="7554.110000000000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x v="15"/>
    <d v="2015-04-17T15:31:17"/>
    <d v="2015-05-17T15:31:17"/>
    <n v="298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x v="15"/>
    <d v="2015-05-21T22:04:21"/>
    <d v="2015-06-20T22:04:21"/>
    <n v="274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x v="15"/>
    <d v="2016-01-01T13:56:03"/>
    <d v="2016-01-31T13:56:03"/>
    <n v="3727.549999999999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x v="15"/>
    <d v="2015-02-14T20:00:37"/>
    <d v="2015-03-16T19:00:37"/>
    <n v="6949.8200000000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x v="15"/>
    <d v="2016-02-26T09:46:56"/>
    <d v="2016-03-31T08:46:56"/>
    <n v="0.5799999999999272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x v="15"/>
    <d v="2014-09-23T00:49:07"/>
    <d v="2014-10-23T00:49:07"/>
    <n v="2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x v="15"/>
    <d v="2017-01-20T15:03:25"/>
    <d v="2017-03-06T20:00:00"/>
    <n v="172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x v="15"/>
    <d v="2015-02-09T17:05:07"/>
    <d v="2015-04-04T21:59:00"/>
    <n v="117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x v="15"/>
    <d v="2016-08-29T11:35:49"/>
    <d v="2016-09-12T11:35:49"/>
    <n v="484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x v="15"/>
    <d v="2015-11-16T18:20:10"/>
    <d v="2015-12-16T18:20:10"/>
    <n v="74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x v="15"/>
    <d v="2016-05-24T16:00:25"/>
    <d v="2016-06-23T16:00:25"/>
    <n v="458.840000000000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x v="15"/>
    <d v="2016-11-14T17:34:40"/>
    <d v="2016-12-12T17:34:40"/>
    <n v="3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x v="15"/>
    <d v="2016-07-04T04:00:04"/>
    <d v="2016-08-05T03:59:00"/>
    <n v="1500.090000000000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x v="15"/>
    <d v="2015-01-12T15:23:40"/>
    <d v="2015-02-11T15:23:40"/>
    <n v="35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x v="15"/>
    <d v="2012-12-06T10:46:30"/>
    <d v="2013-01-07T08:00:00"/>
    <n v="556.2200000000002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x v="15"/>
    <d v="2015-04-25T19:44:22"/>
    <d v="2015-05-18T05:00:00"/>
    <n v="2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x v="15"/>
    <d v="2016-02-18T05:33:43"/>
    <d v="2016-03-19T04:33:43"/>
    <n v="68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x v="15"/>
    <d v="2016-11-18T02:37:26"/>
    <d v="2016-12-13T07:59:00"/>
    <n v="14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x v="16"/>
    <d v="2016-07-28T17:00:09"/>
    <d v="2016-08-27T17:00:09"/>
    <n v="-8475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x v="16"/>
    <d v="2014-07-11T01:26:32"/>
    <d v="2014-07-31T01:26:32"/>
    <n v="-5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x v="16"/>
    <d v="2014-07-31T16:42:28"/>
    <d v="2014-09-12T10:00:00"/>
    <n v="-64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x v="16"/>
    <d v="2015-04-20T06:04:15"/>
    <d v="2015-05-20T06:04:15"/>
    <n v="-914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x v="16"/>
    <d v="2015-01-07T22:13:21"/>
    <d v="2015-03-05T20:27:00"/>
    <n v="-699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x v="16"/>
    <d v="2014-07-24T20:59:10"/>
    <d v="2014-08-23T20:59:10"/>
    <n v="-973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x v="16"/>
    <d v="2015-11-11T20:26:00"/>
    <d v="2015-12-26T20:26:00"/>
    <n v="-30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x v="16"/>
    <d v="2014-10-06T19:38:35"/>
    <d v="2014-11-05T20:38:35"/>
    <n v="-199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x v="16"/>
    <d v="2016-08-16T01:16:29"/>
    <d v="2016-09-25T01:16:29"/>
    <n v="-1478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x v="16"/>
    <d v="2016-01-13T10:20:45"/>
    <d v="2016-02-12T10:20:45"/>
    <n v="-120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x v="16"/>
    <d v="2015-08-15T19:07:57"/>
    <d v="2015-09-14T19:07:57"/>
    <n v="-25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x v="16"/>
    <d v="2014-07-30T00:20:25"/>
    <d v="2014-08-27T00:20:25"/>
    <n v="-5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x v="16"/>
    <d v="2016-04-23T19:08:15"/>
    <d v="2016-06-06T20:09:00"/>
    <n v="-433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x v="16"/>
    <d v="2017-02-09T04:08:52"/>
    <d v="2017-03-06T04:08:52"/>
    <n v="-148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x v="16"/>
    <d v="2014-07-11T20:26:39"/>
    <d v="2014-08-10T22:00:00"/>
    <n v="-25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x v="16"/>
    <d v="2016-02-06T23:49:05"/>
    <d v="2016-03-07T23:49:05"/>
    <n v="-35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x v="16"/>
    <d v="2015-02-23T17:16:17"/>
    <d v="2015-04-24T16:16:17"/>
    <n v="-100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x v="16"/>
    <d v="2016-11-04T20:54:43"/>
    <d v="2016-12-04T21:54:43"/>
    <n v="-100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x v="16"/>
    <d v="2015-02-12T21:37:23"/>
    <d v="2015-03-26T00:00:00"/>
    <n v="-400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x v="16"/>
    <d v="2015-02-11T18:57:36"/>
    <d v="2015-03-13T17:57:36"/>
    <n v="-11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x v="16"/>
    <d v="2015-03-16T21:54:53"/>
    <d v="2015-04-15T21:54:53"/>
    <n v="-495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x v="16"/>
    <d v="2016-03-03T06:38:28"/>
    <d v="2016-05-02T01:00:00"/>
    <n v="-40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x v="16"/>
    <d v="2016-07-05T19:22:21"/>
    <d v="2016-07-12T19:22:21"/>
    <n v="-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x v="16"/>
    <d v="2016-08-01T00:44:22"/>
    <d v="2016-08-31T00:44:22"/>
    <n v="-10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x v="17"/>
    <d v="2013-05-23T05:28:23"/>
    <d v="2013-07-07T05:28:23"/>
    <n v="-819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x v="17"/>
    <d v="2014-01-22T09:08:42"/>
    <d v="2014-02-19T09:08:42"/>
    <n v="-291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x v="17"/>
    <d v="2013-06-20T23:06:22"/>
    <d v="2013-08-04T23:06:22"/>
    <n v="-14494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x v="17"/>
    <d v="2013-11-21T20:32:11"/>
    <d v="2013-12-21T20:32:11"/>
    <n v="-37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x v="17"/>
    <d v="2016-03-11T08:54:24"/>
    <d v="2016-04-10T07:54:24"/>
    <n v="-2995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x v="17"/>
    <d v="2013-10-25T05:30:59"/>
    <d v="2013-11-26T06:30:59"/>
    <n v="-13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x v="17"/>
    <d v="2012-09-11T00:17:02"/>
    <d v="2012-10-01T00:17:02"/>
    <n v="-993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x v="17"/>
    <d v="2015-10-18T18:04:53"/>
    <d v="2015-11-17T19:04:53"/>
    <n v="-1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x v="17"/>
    <d v="2014-01-06T19:58:17"/>
    <d v="2014-02-05T19:58:17"/>
    <n v="-7494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x v="17"/>
    <d v="2011-09-16T23:09:01"/>
    <d v="2011-10-16T23:09:01"/>
    <n v="-74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x v="17"/>
    <d v="2013-12-05T04:09:05"/>
    <d v="2014-01-04T04:09:05"/>
    <n v="-5059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x v="17"/>
    <d v="2012-04-06T21:41:56"/>
    <d v="2012-05-06T21:41:56"/>
    <n v="-9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x v="17"/>
    <d v="2014-07-18T09:04:10"/>
    <d v="2014-09-11T09:04:10"/>
    <n v="-2792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x v="17"/>
    <d v="2015-12-15T04:00:11"/>
    <d v="2016-01-14T04:00:11"/>
    <n v="-176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x v="17"/>
    <d v="2011-06-07T04:42:01"/>
    <d v="2011-07-22T04:42:01"/>
    <n v="-55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x v="17"/>
    <d v="2016-04-19T13:35:36"/>
    <d v="2016-05-14T13:35:36"/>
    <n v="-2532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x v="17"/>
    <d v="2014-04-11T03:18:53"/>
    <d v="2014-05-11T03:18:53"/>
    <n v="-1817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x v="17"/>
    <d v="2014-12-29T22:14:52"/>
    <d v="2015-01-28T22:14:52"/>
    <n v="-67988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x v="17"/>
    <d v="2012-07-11T21:44:48"/>
    <d v="2012-08-10T21:44:48"/>
    <n v="-994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x v="17"/>
    <d v="2014-06-03T15:49:43"/>
    <d v="2014-08-02T15:49:43"/>
    <n v="-4959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x v="17"/>
    <d v="2014-07-09T21:53:24"/>
    <d v="2014-08-08T21:53:24"/>
    <n v="-55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x v="17"/>
    <d v="2016-02-13T16:06:15"/>
    <d v="2016-03-14T15:06:15"/>
    <n v="-28974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x v="17"/>
    <d v="2014-07-25T20:48:11"/>
    <d v="2014-08-24T20:48:11"/>
    <n v="-1798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x v="17"/>
    <d v="2014-05-16T17:08:07"/>
    <d v="2014-06-15T17:08:07"/>
    <n v="-110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x v="17"/>
    <d v="2014-03-25T19:11:07"/>
    <d v="2014-04-24T19:11:07"/>
    <n v="-38617.66000000000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x v="17"/>
    <d v="2015-05-27T04:32:55"/>
    <d v="2015-06-26T04:32:55"/>
    <n v="-1382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x v="17"/>
    <d v="2015-04-29T04:27:33"/>
    <d v="2015-05-29T04:27:33"/>
    <n v="-1299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x v="17"/>
    <d v="2016-03-11T19:41:12"/>
    <d v="2016-04-10T18:41:12"/>
    <n v="-17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x v="17"/>
    <d v="2012-12-07T00:37:18"/>
    <d v="2013-01-06T00:37:18"/>
    <n v="-19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x v="17"/>
    <d v="2016-01-27T23:22:17"/>
    <d v="2016-02-11T23:22:17"/>
    <n v="-257.7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x v="17"/>
    <d v="2011-09-09T17:07:13"/>
    <d v="2011-10-09T17:07:13"/>
    <n v="-14705.9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x v="17"/>
    <d v="2013-07-31T12:53:40"/>
    <d v="2013-08-30T12:53:40"/>
    <n v="-47482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x v="17"/>
    <d v="2014-09-03T12:25:54"/>
    <d v="2014-10-04T03:30:00"/>
    <n v="-984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x v="17"/>
    <d v="2014-01-21T19:01:17"/>
    <d v="2014-03-02T19:01:17"/>
    <n v="-9995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x v="17"/>
    <d v="2014-03-14T18:18:15"/>
    <d v="2014-04-13T18:18:15"/>
    <n v="-2319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x v="17"/>
    <d v="2015-04-13T20:04:28"/>
    <d v="2015-05-13T20:04:28"/>
    <n v="-497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x v="17"/>
    <d v="2016-01-15T02:39:31"/>
    <d v="2016-02-14T02:39:31"/>
    <n v="-39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x v="17"/>
    <d v="2016-06-17T18:32:18"/>
    <d v="2016-07-14T18:12:00"/>
    <n v="-9995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x v="17"/>
    <d v="2013-10-30T01:05:25"/>
    <d v="2013-12-09T05:59:00"/>
    <n v="-757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x v="17"/>
    <d v="2016-04-19T05:19:50"/>
    <d v="2016-06-18T05:19:50"/>
    <n v="-147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x v="17"/>
    <d v="2014-05-12T09:50:21"/>
    <d v="2014-06-11T09:50:21"/>
    <n v="-5702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x v="17"/>
    <d v="2014-02-22T03:15:27"/>
    <d v="2014-03-24T02:15:27"/>
    <n v="-89856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x v="17"/>
    <d v="2012-03-05T17:46:15"/>
    <d v="2012-04-04T16:46:15"/>
    <n v="-23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x v="17"/>
    <d v="2014-06-23T20:40:24"/>
    <d v="2014-07-23T20:40:24"/>
    <n v="-100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x v="17"/>
    <d v="2012-02-13T15:17:15"/>
    <d v="2012-04-13T14:17:15"/>
    <n v="-24267.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x v="17"/>
    <d v="2016-10-19T18:03:10"/>
    <d v="2016-11-18T19:03:10"/>
    <n v="-995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x v="17"/>
    <d v="2012-11-07T22:23:42"/>
    <d v="2012-12-07T22:23:42"/>
    <n v="-4974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x v="17"/>
    <d v="2015-12-09T04:53:10"/>
    <d v="2016-01-08T04:53:10"/>
    <n v="-249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x v="17"/>
    <d v="2014-11-20T18:13:31"/>
    <d v="2015-01-19T08:30:00"/>
    <n v="-56727.08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x v="17"/>
    <d v="2014-07-15T23:27:00"/>
    <d v="2014-08-14T23:27:00"/>
    <n v="-99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x v="17"/>
    <d v="2013-09-09T08:18:07"/>
    <d v="2013-10-09T08:18:07"/>
    <n v="-599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x v="17"/>
    <d v="2016-02-29T16:41:35"/>
    <d v="2016-03-30T15:41:35"/>
    <n v="-3994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x v="17"/>
    <d v="2012-04-10T20:20:08"/>
    <d v="2012-06-09T20:20:08"/>
    <n v="-499821.4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x v="17"/>
    <d v="2015-11-25T14:21:53"/>
    <d v="2015-12-25T14:21:53"/>
    <n v="-9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x v="17"/>
    <d v="2014-03-06T03:59:39"/>
    <d v="2014-04-05T02:59:39"/>
    <n v="-439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x v="17"/>
    <d v="2014-03-24T19:01:04"/>
    <d v="2014-04-06T19:01:04"/>
    <n v="-209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x v="17"/>
    <d v="2011-09-13T20:56:40"/>
    <d v="2011-10-28T20:56:40"/>
    <n v="-250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x v="17"/>
    <d v="2016-02-12T22:25:16"/>
    <d v="2016-03-13T21:25:16"/>
    <n v="-24997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x v="17"/>
    <d v="2013-05-16T16:53:45"/>
    <d v="2013-05-30T16:53:45"/>
    <n v="-320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x v="17"/>
    <d v="2014-03-20T12:34:08"/>
    <d v="2014-04-19T12:34:08"/>
    <n v="-498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x v="18"/>
    <d v="2015-03-31T16:00:51"/>
    <d v="2015-04-30T16:00:51"/>
    <n v="-8957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x v="18"/>
    <d v="2015-07-27T14:58:50"/>
    <d v="2015-09-25T14:58:50"/>
    <n v="-30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x v="18"/>
    <d v="2016-06-14T07:51:34"/>
    <d v="2016-07-14T07:51:34"/>
    <n v="-199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x v="18"/>
    <d v="2014-10-14T20:30:00"/>
    <d v="2014-11-14T21:30:00"/>
    <n v="-344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x v="18"/>
    <d v="2014-07-08T15:35:17"/>
    <d v="2014-08-07T15:35:17"/>
    <n v="-99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x v="18"/>
    <d v="2016-05-06T06:21:33"/>
    <d v="2016-06-05T06:21:33"/>
    <n v="-1997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x v="18"/>
    <d v="2014-09-26T23:55:00"/>
    <d v="2014-11-26T00:55:00"/>
    <n v="-498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x v="18"/>
    <d v="2015-11-24T21:47:48"/>
    <d v="2015-12-24T21:47:48"/>
    <n v="-400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x v="18"/>
    <d v="2016-12-02T02:46:11"/>
    <d v="2017-01-01T02:46:11"/>
    <n v="-856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x v="18"/>
    <d v="2014-07-01T09:46:21"/>
    <d v="2014-07-31T09:46:21"/>
    <n v="-298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x v="18"/>
    <d v="2014-11-15T06:50:28"/>
    <d v="2014-11-29T04:33:00"/>
    <n v="-2499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x v="18"/>
    <d v="2016-07-07T23:44:54"/>
    <d v="2016-08-06T23:44:54"/>
    <n v="-9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x v="18"/>
    <d v="2015-11-19T16:07:09"/>
    <d v="2015-12-19T16:07:09"/>
    <n v="-392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x v="18"/>
    <d v="2016-03-24T19:40:21"/>
    <d v="2016-04-23T19:40:21"/>
    <n v="-151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x v="18"/>
    <d v="2017-01-01T21:45:31"/>
    <d v="2017-01-21T21:45:31"/>
    <n v="-3487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x v="18"/>
    <d v="2014-12-02T08:20:26"/>
    <d v="2015-01-01T08:20:26"/>
    <n v="-799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x v="18"/>
    <d v="2015-07-07T11:05:21"/>
    <d v="2015-08-06T11:05:21"/>
    <n v="-500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x v="18"/>
    <d v="2015-06-09T16:47:30"/>
    <d v="2015-07-09T16:47:30"/>
    <n v="-5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x v="18"/>
    <d v="2015-01-18T00:08:47"/>
    <d v="2015-02-17T00:08:47"/>
    <n v="-400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x v="18"/>
    <d v="2015-11-17T04:38:46"/>
    <d v="2015-12-17T04:38:46"/>
    <n v="-4481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x v="19"/>
    <d v="2015-03-30T04:22:00"/>
    <d v="2015-04-29T04:22:00"/>
    <n v="-93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x v="19"/>
    <d v="2014-08-03T17:56:32"/>
    <d v="2014-10-02T17:56:32"/>
    <n v="-799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x v="19"/>
    <d v="2014-03-25T22:52:53"/>
    <d v="2014-05-02T22:52:53"/>
    <n v="-547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x v="19"/>
    <d v="2014-08-20T23:19:43"/>
    <d v="2014-10-19T23:19:43"/>
    <n v="-250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x v="19"/>
    <d v="2016-11-01T04:06:21"/>
    <d v="2016-12-01T05:06:21"/>
    <n v="-1492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x v="19"/>
    <d v="2016-05-17T17:02:46"/>
    <d v="2016-06-16T17:02:46"/>
    <n v="-4992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x v="19"/>
    <d v="2015-11-09T22:54:35"/>
    <d v="2016-01-08T22:54:35"/>
    <n v="-2248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x v="19"/>
    <d v="2015-08-08T02:27:43"/>
    <d v="2015-09-07T02:27:43"/>
    <n v="-250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x v="19"/>
    <d v="2015-04-15T17:01:52"/>
    <d v="2015-05-15T17:01:52"/>
    <n v="-1508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x v="19"/>
    <d v="2015-05-19T17:08:25"/>
    <d v="2015-06-18T17:08:25"/>
    <n v="-795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x v="19"/>
    <d v="2015-08-07T02:36:46"/>
    <d v="2015-09-06T02:36:46"/>
    <n v="-467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x v="19"/>
    <d v="2014-07-15T18:20:08"/>
    <d v="2014-08-14T18:20:08"/>
    <n v="-2481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x v="19"/>
    <d v="2015-01-25T01:42:42"/>
    <d v="2015-02-24T01:42:42"/>
    <n v="-65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x v="19"/>
    <d v="2014-10-06T15:04:40"/>
    <d v="2014-12-05T16:04:40"/>
    <n v="-984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x v="19"/>
    <d v="2014-11-09T02:12:08"/>
    <d v="2014-12-09T02:12:08"/>
    <n v="-746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x v="19"/>
    <d v="2015-05-30T17:26:05"/>
    <d v="2015-06-30T15:45:00"/>
    <n v="-675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x v="19"/>
    <d v="2015-02-26T03:43:06"/>
    <d v="2015-03-28T02:43:06"/>
    <n v="-2884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x v="19"/>
    <d v="2015-04-28T15:06:29"/>
    <d v="2015-05-19T15:06:29"/>
    <n v="-180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x v="19"/>
    <d v="2014-08-25T16:24:24"/>
    <d v="2014-09-25T16:24:24"/>
    <n v="-5996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x v="19"/>
    <d v="2014-07-10T17:22:00"/>
    <d v="2014-08-09T17:22:00"/>
    <n v="-52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x v="19"/>
    <d v="2016-05-19T17:23:02"/>
    <d v="2016-06-18T17:23:02"/>
    <n v="-100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x v="19"/>
    <d v="2014-06-02T05:08:50"/>
    <d v="2014-07-06T05:08:50"/>
    <n v="-7929.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x v="19"/>
    <d v="2015-05-26T11:39:02"/>
    <d v="2015-06-26T04:00:00"/>
    <n v="-1212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x v="19"/>
    <d v="2014-08-12T17:38:15"/>
    <d v="2014-09-12T17:38:15"/>
    <n v="-5902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x v="19"/>
    <d v="2016-08-23T01:17:45"/>
    <d v="2016-09-22T01:17:45"/>
    <n v="-1698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x v="19"/>
    <d v="2015-01-23T08:29:23"/>
    <d v="2015-02-22T08:29:23"/>
    <n v="-998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x v="19"/>
    <d v="2015-04-30T21:26:11"/>
    <d v="2015-05-30T21:26:11"/>
    <n v="-2490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x v="19"/>
    <d v="2014-10-26T19:18:47"/>
    <d v="2014-11-13T20:18:47"/>
    <n v="-2497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x v="19"/>
    <d v="2014-07-21T16:22:32"/>
    <d v="2014-08-20T16:22:32"/>
    <n v="-90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x v="19"/>
    <d v="2015-06-29T04:27:37"/>
    <d v="2015-08-03T04:27:37"/>
    <n v="-12497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x v="19"/>
    <d v="2016-04-08T20:12:07"/>
    <d v="2016-05-08T20:12:07"/>
    <n v="-1411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x v="19"/>
    <d v="2015-06-15T17:28:59"/>
    <d v="2015-07-15T17:28:59"/>
    <n v="-194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x v="19"/>
    <d v="2017-01-11T00:28:18"/>
    <d v="2017-03-06T13:00:00"/>
    <n v="-17499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x v="19"/>
    <d v="2014-09-15T15:51:36"/>
    <d v="2014-10-15T15:51:36"/>
    <n v="-60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x v="19"/>
    <d v="2014-07-17T21:44:12"/>
    <d v="2014-08-16T21:44:12"/>
    <n v="-7499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x v="19"/>
    <d v="2015-09-28T17:17:07"/>
    <d v="2015-10-28T17:17:07"/>
    <n v="-568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x v="19"/>
    <d v="2014-05-22T19:21:54"/>
    <d v="2014-06-28T19:21:54"/>
    <n v="-4412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x v="19"/>
    <d v="2015-01-30T08:08:41"/>
    <d v="2015-03-01T08:08:41"/>
    <n v="-4999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x v="19"/>
    <d v="2016-12-24T19:51:28"/>
    <d v="2017-01-12T16:42:00"/>
    <n v="-95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x v="19"/>
    <d v="2016-10-13T20:40:23"/>
    <d v="2016-11-02T03:59:00"/>
    <n v="-24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x v="20"/>
    <d v="2017-01-06T14:23:31"/>
    <d v="2017-02-06T14:23:31"/>
    <n v="108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x v="20"/>
    <d v="2015-05-06T20:45:49"/>
    <d v="2015-06-08T04:00:00"/>
    <n v="68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x v="20"/>
    <d v="2015-04-29T20:43:15"/>
    <d v="2015-06-01T22:42:00"/>
    <n v="50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x v="20"/>
    <d v="2015-04-15T21:28:43"/>
    <d v="2015-05-17T18:00:00"/>
    <n v="36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x v="20"/>
    <d v="2016-12-07T16:49:00"/>
    <d v="2016-12-28T16:49:00"/>
    <n v="12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x v="20"/>
    <d v="2016-06-08T23:29:55"/>
    <d v="2016-06-29T23:29:55"/>
    <n v="7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x v="20"/>
    <d v="2014-08-01T15:58:45"/>
    <d v="2014-08-31T15:58:45"/>
    <n v="17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x v="20"/>
    <d v="2016-02-19T14:29:20"/>
    <d v="2016-03-20T13:29:20"/>
    <n v="245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x v="20"/>
    <d v="2017-01-12T12:09:38"/>
    <d v="2017-02-11T12:09:38"/>
    <n v="19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x v="20"/>
    <d v="2016-02-09T18:37:33"/>
    <d v="2016-04-09T17:37:33"/>
    <n v="8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x v="20"/>
    <d v="2015-03-09T11:42:59"/>
    <d v="2015-04-08T11:42:59"/>
    <n v="2778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x v="20"/>
    <d v="2015-10-21T08:20:53"/>
    <d v="2015-12-20T09:00:00"/>
    <n v="35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x v="20"/>
    <d v="2015-11-18T19:38:59"/>
    <d v="2015-12-18T19:38:59"/>
    <n v="246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x v="20"/>
    <d v="2016-05-13T15:57:14"/>
    <d v="2016-06-13T05:59:00"/>
    <n v="2299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x v="20"/>
    <d v="2015-11-25T14:51:26"/>
    <d v="2015-12-31T03:00:00"/>
    <n v="5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x v="20"/>
    <d v="2015-06-06T18:30:00"/>
    <d v="2015-07-08T18:30:00"/>
    <n v="3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x v="20"/>
    <d v="2015-03-26T11:27:36"/>
    <d v="2015-04-16T11:27:36"/>
    <n v="122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x v="20"/>
    <d v="2016-06-15T14:34:06"/>
    <d v="2016-07-15T14:34:06"/>
    <n v="146.2700000000004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x v="20"/>
    <d v="2015-05-28T06:55:54"/>
    <d v="2015-06-27T06:55:54"/>
    <n v="2481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x v="20"/>
    <d v="2015-05-01T14:45:27"/>
    <d v="2015-05-31T14:45:27"/>
    <n v="4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x v="20"/>
    <d v="2015-10-20T17:57:13"/>
    <d v="2015-12-04T05:00:00"/>
    <n v="38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x v="20"/>
    <d v="2015-05-14T12:09:11"/>
    <d v="2015-06-13T12:09:11"/>
    <n v="1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x v="20"/>
    <d v="2017-02-06T18:37:33"/>
    <d v="2017-03-11T13:29:00"/>
    <n v="13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x v="20"/>
    <d v="2016-03-01T10:19:33"/>
    <d v="2016-03-31T10:00:00"/>
    <n v="69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x v="20"/>
    <d v="2016-02-23T17:01:04"/>
    <d v="2016-03-24T16:01:04"/>
    <n v="55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x v="20"/>
    <d v="2017-01-26T20:18:25"/>
    <d v="2017-02-25T20:18:25"/>
    <n v="36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x v="20"/>
    <d v="2015-05-08T22:36:12"/>
    <d v="2015-05-31T21:00:00"/>
    <n v="3086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x v="20"/>
    <d v="2016-05-25T20:47:41"/>
    <d v="2016-06-09T20:47:41"/>
    <n v="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x v="20"/>
    <d v="2015-11-10T22:48:15"/>
    <d v="2015-11-27T01:00:00"/>
    <n v="72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x v="20"/>
    <d v="2016-12-27T18:08:20"/>
    <d v="2017-01-31T18:08:20"/>
    <n v="14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x v="20"/>
    <d v="2015-04-10T20:10:05"/>
    <d v="2015-06-09T20:10:05"/>
    <n v="63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x v="20"/>
    <d v="2014-04-30T22:09:16"/>
    <d v="2014-05-30T22:09:16"/>
    <n v="34304.0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x v="20"/>
    <d v="2015-08-31T14:47:37"/>
    <d v="2015-10-02T23:03:00"/>
    <n v="639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x v="20"/>
    <d v="2016-06-14T19:25:40"/>
    <d v="2016-07-14T19:25:40"/>
    <n v="68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x v="20"/>
    <d v="2015-10-01T15:53:20"/>
    <d v="2015-11-01T03:00:00"/>
    <n v="650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x v="20"/>
    <d v="2016-09-20T11:05:13"/>
    <d v="2016-10-20T11:05:13"/>
    <n v="967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x v="20"/>
    <d v="2015-07-26T15:05:12"/>
    <d v="2015-08-25T15:05:12"/>
    <n v="56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x v="20"/>
    <d v="2016-11-06T11:24:48"/>
    <d v="2016-12-04T00:00:00"/>
    <n v="251.0100000000002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x v="20"/>
    <d v="2016-03-01T17:17:27"/>
    <d v="2016-04-01T04:00:00"/>
    <n v="721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x v="20"/>
    <d v="2016-10-11T04:15:09"/>
    <d v="2016-11-10T05:15:09"/>
    <n v="2397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x v="21"/>
    <d v="2014-04-07T13:11:42"/>
    <d v="2014-06-06T13:11:42"/>
    <n v="-1394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x v="21"/>
    <d v="2013-08-23T21:44:38"/>
    <d v="2013-10-22T21:44:38"/>
    <n v="-286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x v="21"/>
    <d v="2014-03-17T20:59:41"/>
    <d v="2014-04-21T01:00:00"/>
    <n v="-4806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x v="21"/>
    <d v="2014-07-07T22:03:36"/>
    <d v="2014-08-07T07:00:00"/>
    <n v="-20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x v="21"/>
    <d v="2011-07-30T17:30:08"/>
    <d v="2011-09-28T17:30:08"/>
    <n v="-353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x v="21"/>
    <d v="2012-03-17T11:02:07"/>
    <d v="2012-04-16T16:00:00"/>
    <n v="-27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x v="21"/>
    <d v="2011-01-25T23:20:30"/>
    <d v="2011-02-24T23:20:30"/>
    <n v="-5000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x v="21"/>
    <d v="2015-07-08T22:36:08"/>
    <d v="2015-08-28T01:00:00"/>
    <n v="-50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x v="21"/>
    <d v="2013-08-20T20:21:10"/>
    <d v="2013-10-06T20:21:10"/>
    <n v="-496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x v="21"/>
    <d v="2012-01-31T22:46:14"/>
    <d v="2012-02-21T22:46:14"/>
    <n v="-88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x v="21"/>
    <d v="2015-01-03T18:55:42"/>
    <d v="2015-02-02T18:55:42"/>
    <n v="-500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x v="21"/>
    <d v="2013-11-05T03:14:59"/>
    <d v="2013-12-15T03:14:59"/>
    <n v="-732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x v="21"/>
    <d v="2012-07-20T16:19:24"/>
    <d v="2012-07-28T16:00:00"/>
    <n v="-25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x v="21"/>
    <d v="2012-08-04T06:47:45"/>
    <d v="2012-08-24T06:47:45"/>
    <n v="-250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x v="21"/>
    <d v="2011-07-07T14:38:56"/>
    <d v="2011-08-06T14:38:56"/>
    <n v="-822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x v="21"/>
    <d v="2011-12-06T23:06:07"/>
    <d v="2012-01-05T23:06:07"/>
    <n v="-25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x v="21"/>
    <d v="2013-05-15T00:57:37"/>
    <d v="2013-07-12T21:51:00"/>
    <n v="-775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x v="21"/>
    <d v="2014-10-11T20:06:20"/>
    <d v="2014-11-03T05:59:00"/>
    <n v="-246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x v="21"/>
    <d v="2011-08-27T03:58:22"/>
    <d v="2011-09-11T13:18:00"/>
    <n v="-90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x v="21"/>
    <d v="2011-05-08T21:06:11"/>
    <d v="2011-07-08T21:00:00"/>
    <n v="-103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x v="11"/>
    <d v="2013-03-22T19:48:43"/>
    <d v="2013-04-22T21:00:00"/>
    <n v="7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x v="11"/>
    <d v="2014-05-15T14:23:54"/>
    <d v="2014-06-14T14:23:54"/>
    <n v="40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x v="11"/>
    <d v="2011-10-22T01:02:29"/>
    <d v="2011-12-06T02:02:29"/>
    <n v="34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x v="11"/>
    <d v="2013-04-06T07:00:55"/>
    <d v="2013-05-06T07:00:55"/>
    <n v="77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x v="11"/>
    <d v="2014-05-08T15:45:53"/>
    <d v="2014-06-13T06:59:00"/>
    <n v="129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x v="11"/>
    <d v="2012-06-07T17:46:51"/>
    <d v="2012-07-07T17:46:51"/>
    <n v="22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x v="11"/>
    <d v="2014-07-23T15:25:31"/>
    <d v="2014-09-06T15:25:31"/>
    <n v="3004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x v="11"/>
    <d v="2011-07-27T19:32:47"/>
    <d v="2011-09-25T19:32:47"/>
    <n v="10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x v="11"/>
    <d v="2013-09-26T23:42:49"/>
    <d v="2013-10-24T23:42:49"/>
    <n v="131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x v="11"/>
    <d v="2014-08-04T18:48:27"/>
    <d v="2014-09-03T18:48:27"/>
    <n v="30373.3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x v="11"/>
    <d v="2010-11-05T14:54:46"/>
    <d v="2011-01-01T04:59:00"/>
    <n v="662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x v="11"/>
    <d v="2013-11-01T20:17:32"/>
    <d v="2013-12-01T21:17:32"/>
    <n v="307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x v="11"/>
    <d v="2012-01-13T22:03:51"/>
    <d v="2012-02-12T22:03:51"/>
    <n v="5389.129999999997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x v="11"/>
    <d v="2011-02-13T02:03:10"/>
    <d v="2011-04-03T01:03:10"/>
    <n v="107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x v="11"/>
    <d v="2013-08-01T14:40:12"/>
    <d v="2013-08-31T14:40:12"/>
    <n v="13577.56000000000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x v="11"/>
    <d v="2014-05-07T23:17:44"/>
    <d v="2014-06-09T03:59:00"/>
    <n v="10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x v="11"/>
    <d v="2014-01-27T20:13:40"/>
    <d v="2014-02-26T20:13:40"/>
    <n v="45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x v="11"/>
    <d v="2013-12-30T08:13:47"/>
    <d v="2014-01-29T08:13:47"/>
    <n v="2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x v="11"/>
    <d v="2014-01-17T18:18:12"/>
    <d v="2014-02-16T18:18:12"/>
    <n v="165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x v="11"/>
    <d v="2014-02-22T02:01:10"/>
    <d v="2014-03-29T01:00:00"/>
    <n v="28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x v="11"/>
    <d v="2013-09-30T15:54:43"/>
    <d v="2013-10-29T15:54:43"/>
    <n v="43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x v="11"/>
    <d v="2010-10-14T15:43:35"/>
    <d v="2010-11-30T15:43:35"/>
    <n v="670.1700000000000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x v="11"/>
    <d v="2013-12-12T21:02:25"/>
    <d v="2014-01-11T21:02:25"/>
    <n v="4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x v="11"/>
    <d v="2013-06-24T14:02:38"/>
    <d v="2013-07-24T14:02:38"/>
    <n v="39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x v="11"/>
    <d v="2013-08-21T20:17:27"/>
    <d v="2013-09-20T20:17:27"/>
    <n v="20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x v="11"/>
    <d v="2016-03-16T19:45:12"/>
    <d v="2016-04-16T00:00:00"/>
    <n v="162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x v="11"/>
    <d v="2012-01-25T20:34:02"/>
    <d v="2012-03-25T19:34:02"/>
    <n v="147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x v="11"/>
    <d v="2013-10-14T16:24:19"/>
    <d v="2013-11-13T17:24:19"/>
    <n v="13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x v="11"/>
    <d v="2010-04-06T17:52:59"/>
    <d v="2010-06-15T04:00:00"/>
    <n v="3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x v="11"/>
    <d v="2014-08-01T17:31:31"/>
    <d v="2014-08-31T17:31:31"/>
    <n v="14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x v="11"/>
    <d v="2012-07-26T16:33:45"/>
    <d v="2012-08-30T16:33:45"/>
    <n v="13743.83999999999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x v="11"/>
    <d v="2013-07-03T20:49:47"/>
    <d v="2013-08-07T20:49:47"/>
    <n v="9321.099999999998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x v="11"/>
    <d v="2009-07-13T16:54:07"/>
    <d v="2009-09-01T04:00:00"/>
    <n v="132.630000000000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x v="11"/>
    <d v="2012-07-31T13:29:07"/>
    <d v="2012-09-04T13:29:07"/>
    <n v="918.6499999999996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x v="11"/>
    <d v="2014-05-27T13:19:26"/>
    <d v="2014-06-25T02:00:00"/>
    <n v="357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x v="11"/>
    <d v="2014-02-12T02:22:50"/>
    <d v="2014-03-24T01:22:50"/>
    <n v="1348.1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x v="11"/>
    <d v="2010-12-01T18:10:54"/>
    <d v="2011-03-01T18:10:54"/>
    <n v="1636.779999999998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x v="11"/>
    <d v="2013-07-08T17:50:36"/>
    <d v="2013-07-28T17:50:36"/>
    <n v="75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x v="11"/>
    <d v="2013-11-08T11:24:15"/>
    <d v="2013-12-09T04:59:00"/>
    <n v="354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x v="11"/>
    <d v="2013-02-15T17:13:09"/>
    <d v="2013-03-11T04:00:00"/>
    <n v="1110.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x v="6"/>
    <d v="2016-12-08T05:38:02"/>
    <d v="2016-12-31T16:59:00"/>
    <n v="2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x v="6"/>
    <d v="2015-06-05T13:59:35"/>
    <d v="2015-06-20T13:59:35"/>
    <n v="3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x v="6"/>
    <d v="2015-02-04T09:13:47"/>
    <d v="2015-02-17T14:00:00"/>
    <n v="1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x v="6"/>
    <d v="2015-04-13T14:54:16"/>
    <d v="2015-06-12T14:54:16"/>
    <n v="35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x v="6"/>
    <d v="2016-07-10T03:42:43"/>
    <d v="2016-08-10T04:00:00"/>
    <n v="1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x v="6"/>
    <d v="2016-12-05T03:14:05"/>
    <d v="2017-01-04T03:14:05"/>
    <n v="37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x v="6"/>
    <d v="2015-03-23T14:45:31"/>
    <d v="2015-04-23T06:59:00"/>
    <n v="3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x v="6"/>
    <d v="2015-03-01T15:39:51"/>
    <d v="2015-04-07T07:00:00"/>
    <n v="137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x v="6"/>
    <d v="2015-09-09T18:20:28"/>
    <d v="2015-10-06T22:59:00"/>
    <n v="17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x v="6"/>
    <d v="2015-10-15T16:49:31"/>
    <d v="2015-11-14T17:49:31"/>
    <n v="33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x v="6"/>
    <d v="2015-10-01T10:53:17"/>
    <d v="2015-10-19T11:00:00"/>
    <n v="11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x v="6"/>
    <d v="2015-06-29T13:44:57"/>
    <d v="2015-07-29T17:00:00"/>
    <n v="4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x v="6"/>
    <d v="2016-02-23T01:12:53"/>
    <d v="2016-03-14T00:12:53"/>
    <n v="35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x v="6"/>
    <d v="2016-04-01T17:55:58"/>
    <d v="2016-05-01T17:55:58"/>
    <n v="190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x v="6"/>
    <d v="2016-03-29T16:20:32"/>
    <d v="2016-04-28T16:20:32"/>
    <n v="9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x v="6"/>
    <d v="2015-06-14T19:32:39"/>
    <d v="2015-07-14T19:32:39"/>
    <n v="84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x v="6"/>
    <d v="2016-04-23T16:12:18"/>
    <d v="2016-06-01T18:57:00"/>
    <n v="105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x v="6"/>
    <d v="2015-07-10T17:59:38"/>
    <d v="2015-07-21T03:00:00"/>
    <n v="5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x v="6"/>
    <d v="2016-11-01T01:23:31"/>
    <d v="2016-12-01T02:23:31"/>
    <n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x v="6"/>
    <d v="2016-07-15T10:35:20"/>
    <d v="2016-07-31T11:00:00"/>
    <n v="1059.130000000000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x v="8"/>
    <d v="2017-01-12T04:40:05"/>
    <d v="2017-03-13T03:40:05"/>
    <n v="-2414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x v="8"/>
    <d v="2016-06-22T15:58:28"/>
    <d v="2016-07-21T17:30:00"/>
    <n v="-2220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x v="8"/>
    <d v="2014-11-04T10:58:54"/>
    <d v="2014-12-04T10:58:54"/>
    <n v="-3822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x v="8"/>
    <d v="2016-01-18T12:04:39"/>
    <d v="2016-02-17T12:04:39"/>
    <n v="-4424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x v="8"/>
    <d v="2016-08-29T14:43:32"/>
    <d v="2016-10-08T14:43:32"/>
    <n v="-886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x v="8"/>
    <d v="2015-09-10T21:11:08"/>
    <d v="2015-10-15T21:11:08"/>
    <n v="137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x v="8"/>
    <d v="2016-07-05T16:00:50"/>
    <d v="2016-08-19T16:00:50"/>
    <n v="-169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x v="8"/>
    <d v="2016-10-26T19:15:19"/>
    <d v="2016-11-30T20:15:19"/>
    <n v="-16993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x v="8"/>
    <d v="2015-03-19T16:52:02"/>
    <d v="2015-04-18T16:52:02"/>
    <n v="-457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x v="8"/>
    <d v="2016-02-02T17:01:54"/>
    <d v="2016-03-03T17:01:54"/>
    <n v="-275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x v="8"/>
    <d v="2016-08-22T16:04:20"/>
    <d v="2016-10-21T16:04:20"/>
    <n v="-17797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x v="8"/>
    <d v="2015-10-01T11:57:28"/>
    <d v="2015-11-06T01:00:00"/>
    <n v="-5959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x v="8"/>
    <d v="2016-01-24T23:05:09"/>
    <d v="2016-02-28T23:05:09"/>
    <n v="-7499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x v="8"/>
    <d v="2016-05-30T05:39:06"/>
    <d v="2016-07-21T14:00:00"/>
    <n v="-18853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x v="8"/>
    <d v="2014-12-12T01:02:52"/>
    <d v="2015-01-11T01:02:52"/>
    <n v="-3387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x v="8"/>
    <d v="2014-06-26T19:29:25"/>
    <d v="2014-07-11T16:00:00"/>
    <n v="-492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x v="8"/>
    <d v="2016-12-01T16:34:06"/>
    <d v="2016-12-30T23:00:00"/>
    <n v="-9949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x v="8"/>
    <d v="2016-11-23T17:58:57"/>
    <d v="2016-12-23T17:58:57"/>
    <n v="-45598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x v="8"/>
    <d v="2015-04-21T15:45:25"/>
    <d v="2015-05-21T15:45:25"/>
    <n v="-3489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x v="8"/>
    <d v="2016-03-22T16:45:46"/>
    <d v="2016-04-26T06:55:00"/>
    <n v="-1366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x v="8"/>
    <d v="2016-09-13T15:12:32"/>
    <d v="2016-10-13T15:12:32"/>
    <n v="-4508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x v="8"/>
    <d v="2016-11-30T02:03:55"/>
    <d v="2016-12-30T02:03:55"/>
    <n v="-1951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x v="8"/>
    <d v="2014-12-01T19:00:28"/>
    <d v="2015-01-15T19:00:28"/>
    <n v="-9887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x v="8"/>
    <d v="2015-04-29T16:17:15"/>
    <d v="2015-05-29T16:17:15"/>
    <n v="-4629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x v="8"/>
    <d v="2016-08-30T15:25:34"/>
    <d v="2016-10-14T15:25:34"/>
    <n v="-732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x v="8"/>
    <d v="2014-10-23T05:19:05"/>
    <d v="2014-12-02T06:19:05"/>
    <n v="-4959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x v="8"/>
    <d v="2016-06-01T06:38:29"/>
    <d v="2016-07-02T04:00:00"/>
    <n v="-271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x v="8"/>
    <d v="2016-07-18T12:05:54"/>
    <d v="2016-08-17T12:05:54"/>
    <n v="-24658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x v="8"/>
    <d v="2016-12-28T01:26:48"/>
    <d v="2017-01-27T01:26:48"/>
    <n v="-1011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x v="8"/>
    <d v="2014-06-16T02:33:45"/>
    <d v="2014-07-16T02:33:45"/>
    <n v="-25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x v="8"/>
    <d v="2016-02-10T18:34:47"/>
    <d v="2016-03-11T18:34:47"/>
    <n v="-11869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x v="8"/>
    <d v="2015-11-05T22:28:22"/>
    <d v="2015-12-05T22:28:22"/>
    <n v="-2006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x v="8"/>
    <d v="2014-11-12T20:43:48"/>
    <d v="2014-12-17T20:43:48"/>
    <n v="-1505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x v="8"/>
    <d v="2017-02-01T13:51:19"/>
    <d v="2017-03-03T13:51:19"/>
    <n v="-2530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x v="8"/>
    <d v="2015-07-03T19:17:13"/>
    <d v="2015-08-02T19:17:13"/>
    <n v="-2900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x v="8"/>
    <d v="2014-10-24T15:31:55"/>
    <d v="2014-12-08T16:31:55"/>
    <n v="-4668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x v="8"/>
    <d v="2014-07-16T14:17:33"/>
    <d v="2014-08-15T14:17:33"/>
    <n v="-168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x v="8"/>
    <d v="2016-08-30T14:58:37"/>
    <d v="2016-10-01T14:58:37"/>
    <n v="-74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x v="8"/>
    <d v="2015-06-17T19:35:39"/>
    <d v="2015-07-17T19:35:39"/>
    <n v="-499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x v="8"/>
    <d v="2016-06-21T12:38:03"/>
    <d v="2016-08-19T03:59:00"/>
    <n v="114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x v="9"/>
    <d v="2016-06-01T18:57:19"/>
    <d v="2016-06-30T18:57:19"/>
    <n v="416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x v="9"/>
    <d v="2014-06-09T19:32:39"/>
    <d v="2014-07-14T19:32:39"/>
    <n v="7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x v="9"/>
    <d v="2013-05-28T01:49:11"/>
    <d v="2013-06-27T01:49:11"/>
    <n v="231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x v="9"/>
    <d v="2015-02-05T15:18:45"/>
    <d v="2015-03-07T15:18:45"/>
    <n v="5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x v="9"/>
    <d v="2014-11-20T12:08:53"/>
    <d v="2014-12-18T12:08:53"/>
    <n v="1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x v="9"/>
    <d v="2015-11-09T07:58:55"/>
    <d v="2015-12-16T06:59:00"/>
    <n v="52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x v="9"/>
    <d v="2015-11-26T00:18:54"/>
    <d v="2015-12-26T00:18:54"/>
    <n v="202.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x v="9"/>
    <d v="2016-01-13T17:45:44"/>
    <d v="2016-02-12T17:45:44"/>
    <n v="25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x v="9"/>
    <d v="2015-07-15T13:52:46"/>
    <d v="2015-09-05T03:59:00"/>
    <n v="361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x v="9"/>
    <d v="2013-02-04T02:49:48"/>
    <d v="2013-03-11T00:00:00"/>
    <n v="3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x v="9"/>
    <d v="2016-05-12T19:22:59"/>
    <d v="2016-06-11T19:22:59"/>
    <n v="36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x v="9"/>
    <d v="2012-10-31T06:06:45"/>
    <d v="2012-11-30T10:00:00"/>
    <n v="56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x v="9"/>
    <d v="2013-06-05T00:56:00"/>
    <d v="2013-07-05T00:56:00"/>
    <n v="2815.560000000000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x v="9"/>
    <d v="2013-01-30T23:05:37"/>
    <d v="2013-03-01T05:59:00"/>
    <n v="50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x v="9"/>
    <d v="2011-05-26T13:42:03"/>
    <d v="2011-06-25T13:42:03"/>
    <n v="35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x v="9"/>
    <d v="2011-05-05T19:33:10"/>
    <d v="2011-07-06T19:33:10"/>
    <n v="10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x v="9"/>
    <d v="2012-07-05T21:37:00"/>
    <d v="2012-08-02T21:37:00"/>
    <n v="109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x v="9"/>
    <d v="2014-05-22T17:12:52"/>
    <d v="2014-06-21T17:12:52"/>
    <n v="155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x v="9"/>
    <d v="2013-07-09T22:25:31"/>
    <d v="2013-09-07T22:25:31"/>
    <n v="9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x v="9"/>
    <d v="2016-01-27T20:15:27"/>
    <d v="2016-02-15T07:59:00"/>
    <n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x v="11"/>
    <d v="2014-11-08T16:41:46"/>
    <d v="2015-01-07T16:41:46"/>
    <n v="783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x v="11"/>
    <d v="2015-02-14T17:35:52"/>
    <d v="2015-03-16T16:35:52"/>
    <n v="2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x v="11"/>
    <d v="2014-10-12T23:54:23"/>
    <d v="2014-11-27T00:54:23"/>
    <n v="1986.690000000000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x v="11"/>
    <d v="2015-10-15T00:04:10"/>
    <d v="2015-11-14T01:04:10"/>
    <n v="7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x v="11"/>
    <d v="2015-05-22T04:34:54"/>
    <d v="2015-06-15T04:34:54"/>
    <n v="53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x v="11"/>
    <d v="2014-03-12T14:15:46"/>
    <d v="2014-04-11T14:15:46"/>
    <n v="1730.629999999997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x v="11"/>
    <d v="2013-10-01T00:04:50"/>
    <d v="2013-10-16T00:04:50"/>
    <n v="5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x v="11"/>
    <d v="2015-04-07T18:12:22"/>
    <d v="2015-05-07T18:12:22"/>
    <n v="49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x v="11"/>
    <d v="2012-06-12T17:45:32"/>
    <d v="2012-07-12T17:45:32"/>
    <n v="12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x v="11"/>
    <d v="2016-11-30T22:50:33"/>
    <d v="2016-12-30T22:50:33"/>
    <n v="50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x v="11"/>
    <d v="2016-02-24T03:53:08"/>
    <d v="2016-03-25T02:53:08"/>
    <n v="134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x v="11"/>
    <d v="2016-12-16T01:35:19"/>
    <d v="2017-01-15T01:35:19"/>
    <n v="285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x v="11"/>
    <d v="2016-11-03T16:03:26"/>
    <d v="2016-12-03T17:03:26"/>
    <n v="56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x v="11"/>
    <d v="2017-01-12T05:16:10"/>
    <d v="2017-02-03T04:11:00"/>
    <n v="2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x v="11"/>
    <d v="2016-07-17T18:13:30"/>
    <d v="2016-08-01T18:13:30"/>
    <n v="2067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x v="11"/>
    <d v="2015-05-06T11:47:56"/>
    <d v="2015-06-05T11:47:56"/>
    <n v="116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x v="11"/>
    <d v="2015-05-17T18:18:26"/>
    <d v="2015-06-09T02:00:00"/>
    <n v="8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x v="11"/>
    <d v="2016-11-29T05:08:45"/>
    <d v="2016-12-29T05:08:45"/>
    <n v="35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x v="11"/>
    <d v="2013-04-06T19:12:16"/>
    <d v="2013-05-06T19:12:16"/>
    <n v="34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x v="11"/>
    <d v="2016-12-03T01:47:58"/>
    <d v="2016-12-23T01:47:58"/>
    <n v="247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x v="11"/>
    <d v="2015-06-05T17:38:42"/>
    <d v="2015-07-05T17:38:42"/>
    <n v="843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x v="11"/>
    <d v="2016-03-04T16:32:01"/>
    <d v="2016-04-29T12:11:00"/>
    <n v="832.48999999999978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x v="11"/>
    <d v="2015-06-29T15:31:29"/>
    <d v="2015-07-29T15:31:29"/>
    <n v="47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x v="11"/>
    <d v="2015-05-02T22:06:35"/>
    <d v="2015-06-03T04:30:00"/>
    <n v="146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x v="11"/>
    <d v="2016-09-21T14:45:17"/>
    <d v="2016-10-17T16:14:00"/>
    <n v="1740.3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x v="11"/>
    <d v="2016-07-14T11:32:37"/>
    <d v="2016-08-13T11:32:37"/>
    <n v="22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x v="11"/>
    <d v="2015-03-24T19:16:46"/>
    <d v="2015-04-27T17:12:00"/>
    <n v="25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x v="11"/>
    <d v="2015-07-08T15:36:58"/>
    <d v="2015-08-22T04:59:00"/>
    <n v="5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x v="11"/>
    <d v="2016-02-01T03:43:06"/>
    <d v="2016-03-03T03:43:06"/>
    <n v="34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x v="11"/>
    <d v="2016-07-02T16:22:03"/>
    <d v="2016-08-01T16:22:03"/>
    <n v="23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x v="11"/>
    <d v="2017-01-17T03:28:46"/>
    <d v="2017-03-01T03:00:00"/>
    <n v="16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x v="11"/>
    <d v="2016-12-15T21:48:01"/>
    <d v="2017-01-14T21:48:01"/>
    <n v="4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x v="11"/>
    <d v="2015-01-14T23:58:02"/>
    <d v="2015-02-13T23:58:02"/>
    <n v="4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x v="11"/>
    <d v="2016-09-27T22:01:50"/>
    <d v="2016-10-27T21:19:00"/>
    <n v="138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x v="11"/>
    <d v="2016-06-05T20:58:54"/>
    <d v="2016-07-05T20:58:54"/>
    <n v="42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x v="11"/>
    <d v="2014-09-07T00:06:13"/>
    <d v="2014-10-07T00:06:13"/>
    <n v="23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x v="11"/>
    <d v="2016-05-08T08:11:13"/>
    <d v="2016-06-12T05:30:00"/>
    <n v="23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x v="11"/>
    <d v="2013-05-05T23:54:34"/>
    <d v="2013-05-26T23:54:34"/>
    <n v="99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x v="11"/>
    <d v="2015-03-02T01:16:51"/>
    <d v="2015-05-01T00:16:51"/>
    <n v="22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x v="11"/>
    <d v="2013-06-26T01:30:35"/>
    <d v="2013-07-26T01:30:35"/>
    <n v="1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x v="22"/>
    <d v="2015-01-28T12:14:45"/>
    <d v="2015-02-22T12:14:45"/>
    <n v="-1425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x v="22"/>
    <d v="2014-10-29T16:20:01"/>
    <d v="2014-11-28T17:20:01"/>
    <n v="-2489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x v="22"/>
    <d v="2015-10-20T10:23:27"/>
    <d v="2015-12-12T10:00:00"/>
    <n v="-1198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x v="22"/>
    <d v="2014-07-18T12:52:58"/>
    <d v="2014-08-12T12:52:58"/>
    <n v="-298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x v="22"/>
    <d v="2015-10-14T20:55:56"/>
    <d v="2015-11-13T21:55:56"/>
    <n v="-92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x v="22"/>
    <d v="2014-11-02T03:12:15"/>
    <d v="2015-01-01T04:12:15"/>
    <n v="-40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x v="22"/>
    <d v="2016-04-19T07:38:40"/>
    <d v="2016-06-03T07:38:40"/>
    <n v="-599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x v="22"/>
    <d v="2015-01-09T01:25:00"/>
    <d v="2015-02-06T01:25:00"/>
    <n v="-2993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x v="22"/>
    <d v="2014-11-04T01:31:39"/>
    <d v="2014-12-04T01:31:39"/>
    <n v="-668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x v="22"/>
    <d v="2015-12-22T10:29:30"/>
    <d v="2016-02-20T10:29:30"/>
    <n v="-19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x v="22"/>
    <d v="2016-12-04T06:04:27"/>
    <d v="2017-01-03T06:04:27"/>
    <n v="-49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x v="22"/>
    <d v="2015-07-07T16:13:11"/>
    <d v="2015-08-16T16:13:11"/>
    <n v="-36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x v="22"/>
    <d v="2015-10-22T22:13:39"/>
    <d v="2015-11-21T23:13:39"/>
    <n v="-500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x v="22"/>
    <d v="2015-08-16T03:36:14"/>
    <d v="2015-09-15T11:11:00"/>
    <n v="-444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x v="22"/>
    <d v="2016-01-26T10:57:14"/>
    <d v="2016-02-25T10:57:14"/>
    <n v="-299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x v="22"/>
    <d v="2016-09-09T10:56:59"/>
    <d v="2016-10-09T10:56:59"/>
    <n v="-585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x v="22"/>
    <d v="2016-06-03T16:01:26"/>
    <d v="2016-06-28T16:01:26"/>
    <n v="-10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x v="22"/>
    <d v="2015-01-09T21:58:29"/>
    <d v="2015-02-08T21:58:29"/>
    <n v="-1998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x v="22"/>
    <d v="2016-08-22T05:45:04"/>
    <d v="2016-09-21T05:45:04"/>
    <n v="-2497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x v="22"/>
    <d v="2015-12-02T08:38:51"/>
    <d v="2016-01-01T08:38:51"/>
    <n v="-299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x v="22"/>
    <d v="2016-11-02T17:13:22"/>
    <d v="2016-11-15T18:13:22"/>
    <n v="-59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x v="22"/>
    <d v="2015-03-30T03:09:19"/>
    <d v="2015-04-29T03:09:19"/>
    <n v="-130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x v="22"/>
    <d v="2015-06-25T09:22:00"/>
    <d v="2015-08-24T09:22:00"/>
    <n v="-10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x v="22"/>
    <d v="2016-08-19T20:26:25"/>
    <d v="2016-09-18T20:26:25"/>
    <n v="-458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x v="22"/>
    <d v="2016-03-03T09:06:57"/>
    <d v="2016-04-02T08:06:57"/>
    <n v="-95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x v="22"/>
    <d v="2015-03-11T01:27:22"/>
    <d v="2015-04-10T01:27:22"/>
    <n v="-100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x v="22"/>
    <d v="2014-11-18T19:31:28"/>
    <d v="2014-12-19T19:31:28"/>
    <n v="-459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x v="22"/>
    <d v="2015-10-27T05:03:36"/>
    <d v="2015-11-26T06:03:36"/>
    <n v="-1156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x v="22"/>
    <d v="2015-06-20T18:43:48"/>
    <d v="2015-07-20T18:43:48"/>
    <n v="-400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x v="22"/>
    <d v="2016-10-30T15:01:15"/>
    <d v="2016-12-10T11:00:00"/>
    <n v="-1119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x v="22"/>
    <d v="2015-05-18T18:24:38"/>
    <d v="2015-06-08T15:00:00"/>
    <n v="-7381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x v="22"/>
    <d v="2015-09-11T18:43:40"/>
    <d v="2015-10-11T18:43:40"/>
    <n v="-1498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x v="22"/>
    <d v="2016-01-22T08:24:17"/>
    <d v="2016-02-21T08:24:17"/>
    <n v="-992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x v="22"/>
    <d v="2014-06-06T12:45:39"/>
    <d v="2014-07-13T04:59:00"/>
    <n v="-219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x v="22"/>
    <d v="2016-03-28T20:54:59"/>
    <d v="2016-04-27T13:55:00"/>
    <n v="-194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x v="22"/>
    <d v="2015-02-05T19:55:01"/>
    <d v="2015-03-07T19:55:01"/>
    <n v="-254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x v="22"/>
    <d v="2016-04-26T17:57:43"/>
    <d v="2016-05-26T17:57:43"/>
    <n v="-1299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x v="22"/>
    <d v="2015-07-13T18:22:49"/>
    <d v="2015-09-11T18:22:49"/>
    <n v="-17798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x v="22"/>
    <d v="2016-04-25T15:29:18"/>
    <d v="2016-05-25T15:29:18"/>
    <n v="-15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x v="22"/>
    <d v="2016-12-03T22:13:29"/>
    <d v="2017-01-02T22:13:29"/>
    <n v="-130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x v="22"/>
    <d v="2015-07-14T20:57:42"/>
    <d v="2015-09-12T20:57:42"/>
    <n v="-495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x v="22"/>
    <d v="2015-05-15T13:00:55"/>
    <d v="2015-06-14T13:00:55"/>
    <n v="-1300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x v="22"/>
    <d v="2016-04-01T10:44:38"/>
    <d v="2016-04-21T10:44:38"/>
    <n v="-90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x v="22"/>
    <d v="2016-06-08T17:32:14"/>
    <d v="2016-07-08T17:32:14"/>
    <n v="-4999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x v="22"/>
    <d v="2015-04-21T22:28:38"/>
    <d v="2015-05-22T05:25:00"/>
    <n v="-2000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x v="22"/>
    <d v="2015-03-23T19:28:25"/>
    <d v="2015-05-10T19:28:25"/>
    <n v="-8888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x v="22"/>
    <d v="2016-01-21T04:06:37"/>
    <d v="2016-02-20T04:06:37"/>
    <n v="-9999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x v="22"/>
    <d v="2014-10-19T23:00:59"/>
    <d v="2014-11-19T00:00:59"/>
    <n v="-18948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x v="22"/>
    <d v="2014-06-28T16:52:43"/>
    <d v="2014-07-28T16:52:43"/>
    <n v="-140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x v="22"/>
    <d v="2017-03-01T16:42:27"/>
    <d v="2017-04-15T15:42:27"/>
    <n v="-250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x v="22"/>
    <d v="2016-04-03T20:48:00"/>
    <d v="2016-04-24T21:59:00"/>
    <n v="-173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x v="22"/>
    <d v="2014-07-12T16:08:40"/>
    <d v="2014-09-05T13:39:00"/>
    <n v="-1342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x v="22"/>
    <d v="2016-12-04T16:02:45"/>
    <d v="2017-01-03T16:02:45"/>
    <n v="-485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x v="22"/>
    <d v="2015-10-12T21:30:44"/>
    <d v="2015-11-11T22:30:44"/>
    <n v="-60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x v="22"/>
    <d v="2014-07-11T16:56:00"/>
    <d v="2014-08-11T04:00:00"/>
    <n v="-50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x v="22"/>
    <d v="2015-11-04T04:54:56"/>
    <d v="2015-12-02T17:25:00"/>
    <n v="-370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x v="22"/>
    <d v="2014-10-03T21:31:38"/>
    <d v="2014-11-30T23:45:00"/>
    <n v="-250000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x v="23"/>
    <d v="2014-09-17T15:29:14"/>
    <d v="2014-10-21T00:00:00"/>
    <n v="186.690000000000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x v="23"/>
    <d v="2013-03-11T15:54:31"/>
    <d v="2013-04-10T15:54:31"/>
    <n v="340.6999999999998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x v="23"/>
    <d v="2013-02-21T21:52:18"/>
    <d v="2013-04-07T20:52:18"/>
    <n v="286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x v="23"/>
    <d v="2013-01-17T15:52:38"/>
    <d v="2013-02-16T15:52:38"/>
    <n v="316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x v="23"/>
    <d v="2012-02-20T17:37:32"/>
    <d v="2012-03-22T03:00:00"/>
    <n v="106924.3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x v="23"/>
    <d v="2015-12-02T04:07:46"/>
    <d v="2016-01-12T05:00:00"/>
    <n v="1260.369999999999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x v="23"/>
    <d v="2012-01-25T19:14:45"/>
    <d v="2012-03-25T18:14:45"/>
    <n v="603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x v="23"/>
    <d v="2011-04-13T00:20:49"/>
    <d v="2011-06-12T00:20:49"/>
    <n v="22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x v="23"/>
    <d v="2013-01-16T14:21:49"/>
    <d v="2013-02-15T14:21:49"/>
    <n v="372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x v="23"/>
    <d v="2012-12-07T19:51:03"/>
    <d v="2012-12-28T19:51:03"/>
    <n v="37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x v="23"/>
    <d v="2015-03-10T22:58:54"/>
    <d v="2015-04-09T22:58:54"/>
    <n v="122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x v="23"/>
    <d v="2013-09-16T13:01:43"/>
    <d v="2013-10-16T13:01:43"/>
    <n v="967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x v="23"/>
    <d v="2012-01-31T23:30:39"/>
    <d v="2012-03-01T23:30:39"/>
    <n v="307.7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x v="23"/>
    <d v="2013-08-14T17:28:12"/>
    <d v="2013-09-13T17:28:12"/>
    <n v="36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x v="23"/>
    <d v="2014-11-17T17:21:03"/>
    <d v="2014-12-20T04:59:00"/>
    <n v="13300.4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x v="23"/>
    <d v="2011-08-11T01:00:22"/>
    <d v="2011-09-10T01:00:22"/>
    <n v="33693.279999999999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x v="23"/>
    <d v="2011-10-24T14:46:44"/>
    <d v="2011-12-23T03:00:00"/>
    <n v="339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x v="23"/>
    <d v="2013-04-30T20:55:13"/>
    <d v="2013-05-14T20:55:13"/>
    <n v="540807.1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x v="23"/>
    <d v="2014-04-25T17:53:09"/>
    <d v="2014-05-10T03:59:00"/>
    <n v="59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x v="23"/>
    <d v="2013-07-09T22:24:59"/>
    <d v="2013-07-26T17:00:00"/>
    <n v="8520.199999999997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x v="10"/>
    <d v="2013-10-03T22:09:05"/>
    <d v="2013-11-02T22:09:05"/>
    <n v="-489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x v="10"/>
    <d v="2012-08-15T20:35:36"/>
    <d v="2012-09-07T07:51:00"/>
    <n v="-499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x v="10"/>
    <d v="2016-06-27T04:37:55"/>
    <d v="2016-07-22T04:37:55"/>
    <n v="-695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x v="10"/>
    <d v="2012-05-24T04:49:23"/>
    <d v="2012-07-21T14:51:00"/>
    <n v="-20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x v="10"/>
    <d v="2015-05-06T19:06:13"/>
    <d v="2015-06-20T19:06:13"/>
    <n v="-65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x v="10"/>
    <d v="2015-01-28T04:02:41"/>
    <d v="2015-02-27T04:02:41"/>
    <n v="-1995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x v="10"/>
    <d v="2016-07-03T22:01:11"/>
    <d v="2016-08-02T22:01:11"/>
    <n v="-100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x v="10"/>
    <d v="2013-12-06T13:31:00"/>
    <d v="2014-01-05T13:31:00"/>
    <n v="-1464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x v="10"/>
    <d v="2012-10-16T14:40:52"/>
    <d v="2012-11-15T15:40:52"/>
    <n v="-50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x v="10"/>
    <d v="2013-09-03T13:27:54"/>
    <d v="2013-10-02T13:27:54"/>
    <n v="-200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x v="10"/>
    <d v="2014-12-18T17:07:23"/>
    <d v="2015-02-15T15:38:00"/>
    <n v="-1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x v="10"/>
    <d v="2011-05-19T21:14:06"/>
    <d v="2011-06-18T21:14:06"/>
    <n v="-397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x v="10"/>
    <d v="2013-05-17T20:47:55"/>
    <d v="2013-06-16T20:47:55"/>
    <n v="-24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x v="10"/>
    <d v="2015-03-04T17:20:13"/>
    <d v="2015-04-03T15:38:00"/>
    <n v="-45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x v="10"/>
    <d v="2011-07-28T18:57:11"/>
    <d v="2011-08-27T18:57:11"/>
    <n v="-200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x v="10"/>
    <d v="2014-07-18T11:24:19"/>
    <d v="2014-09-16T11:24:19"/>
    <n v="-15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x v="10"/>
    <d v="2013-06-19T15:25:22"/>
    <d v="2013-07-31T19:43:00"/>
    <n v="-1499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x v="10"/>
    <d v="2014-07-20T23:36:18"/>
    <d v="2014-09-03T23:36:18"/>
    <n v="-294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x v="10"/>
    <d v="2016-06-06T00:10:33"/>
    <d v="2016-08-05T00:10:33"/>
    <n v="-199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x v="10"/>
    <d v="2013-04-01T21:42:37"/>
    <d v="2013-05-01T21:42:37"/>
    <n v="-209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x v="20"/>
    <d v="2015-06-08T14:00:23"/>
    <d v="2015-07-08T14:00:23"/>
    <n v="3449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x v="20"/>
    <d v="2016-02-26T13:01:20"/>
    <d v="2016-03-25T22:00:00"/>
    <n v="3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x v="20"/>
    <d v="2016-08-24T08:20:01"/>
    <d v="2016-10-23T08:20:01"/>
    <n v="295.9299999999998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x v="20"/>
    <d v="2014-05-13T15:47:04"/>
    <d v="2014-06-10T08:33:00"/>
    <n v="1156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x v="20"/>
    <d v="2016-02-14T10:38:23"/>
    <d v="2016-03-22T20:01:00"/>
    <n v="57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x v="20"/>
    <d v="2014-06-24T18:51:44"/>
    <d v="2014-07-24T18:51:44"/>
    <n v="17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x v="20"/>
    <d v="2010-03-17T10:48:29"/>
    <d v="2010-05-15T08:10:00"/>
    <n v="138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x v="20"/>
    <d v="2014-05-27T14:44:41"/>
    <d v="2014-06-27T14:44:41"/>
    <n v="199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x v="20"/>
    <d v="2017-01-16T12:48:05"/>
    <d v="2017-02-14T22:59:00"/>
    <n v="4137.220000000001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x v="20"/>
    <d v="2014-06-19T09:14:38"/>
    <d v="2014-07-19T09:14:38"/>
    <n v="165.6000000000003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x v="20"/>
    <d v="2015-10-19T14:00:04"/>
    <d v="2015-11-18T15:00:04"/>
    <n v="165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x v="20"/>
    <d v="2017-01-06T16:25:39"/>
    <d v="2017-02-05T16:25:39"/>
    <n v="1605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x v="20"/>
    <d v="2014-06-16T15:17:46"/>
    <d v="2014-07-16T15:17:46"/>
    <n v="4001.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x v="20"/>
    <d v="2015-08-18T14:20:40"/>
    <d v="2015-09-27T14:20:40"/>
    <n v="16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x v="20"/>
    <d v="2016-02-15T06:04:57"/>
    <d v="2016-03-16T05:04:57"/>
    <n v="1715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x v="20"/>
    <d v="2016-09-06T11:11:32"/>
    <d v="2016-10-06T14:00:00"/>
    <n v="147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x v="20"/>
    <d v="2014-11-05T13:35:53"/>
    <d v="2014-12-06T06:00:00"/>
    <n v="929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x v="20"/>
    <d v="2014-05-01T19:40:52"/>
    <d v="2014-05-31T19:40:52"/>
    <n v="1580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x v="20"/>
    <d v="2014-05-23T17:48:03"/>
    <d v="2014-06-20T21:59:00"/>
    <n v="302.7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x v="20"/>
    <d v="2014-11-12T20:35:13"/>
    <d v="2014-12-19T04:00:00"/>
    <n v="62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x v="20"/>
    <d v="2016-05-03T04:01:31"/>
    <d v="2016-06-07T04:01:31"/>
    <n v="255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x v="20"/>
    <d v="2014-09-17T19:55:39"/>
    <d v="2014-10-17T19:55:39"/>
    <n v="16950.0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x v="20"/>
    <d v="2014-11-21T18:01:56"/>
    <d v="2014-12-23T00:00:00"/>
    <n v="459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x v="20"/>
    <d v="2017-01-21T12:01:30"/>
    <d v="2017-02-20T12:01:30"/>
    <n v="321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x v="20"/>
    <d v="2016-07-19T16:52:18"/>
    <d v="2016-08-18T16:52:18"/>
    <n v="1924.149999999999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x v="20"/>
    <d v="2015-12-01T06:37:27"/>
    <d v="2016-01-19T06:37:27"/>
    <n v="467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x v="20"/>
    <d v="2017-02-14T14:24:46"/>
    <d v="2017-03-14T13:24:46"/>
    <n v="365.5500000000001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x v="20"/>
    <d v="2017-01-01T17:35:22"/>
    <d v="2017-02-01T00:00:00"/>
    <n v="544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x v="20"/>
    <d v="2015-02-17T15:05:20"/>
    <d v="2015-03-19T14:05:20"/>
    <n v="1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x v="20"/>
    <d v="2015-09-28T18:24:55"/>
    <d v="2015-10-23T18:24:55"/>
    <n v="121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x v="20"/>
    <d v="2014-10-29T19:15:26"/>
    <d v="2014-12-01T03:00:00"/>
    <n v="178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x v="20"/>
    <d v="2016-01-22T11:24:25"/>
    <d v="2016-02-15T15:00:00"/>
    <n v="1920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x v="20"/>
    <d v="2016-03-14T00:02:57"/>
    <d v="2016-05-02T03:59:00"/>
    <n v="2031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x v="20"/>
    <d v="2015-08-05T16:11:02"/>
    <d v="2015-09-04T16:11:02"/>
    <n v="238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x v="20"/>
    <d v="2016-04-24T19:53:51"/>
    <d v="2016-05-23T22:00:00"/>
    <n v="129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x v="20"/>
    <d v="2015-07-28T19:15:10"/>
    <d v="2015-08-27T19:15:10"/>
    <n v="18037.009999999998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x v="20"/>
    <d v="2016-07-01T07:33:47"/>
    <d v="2016-08-06T18:00:00"/>
    <n v="958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x v="20"/>
    <d v="2014-12-08T18:46:10"/>
    <d v="2015-01-22T18:46:10"/>
    <n v="18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x v="20"/>
    <d v="2016-12-01T22:03:39"/>
    <d v="2017-01-03T22:03:39"/>
    <n v="7197.220000000001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x v="20"/>
    <d v="2014-10-27T00:10:16"/>
    <d v="2014-11-26T01:15:00"/>
    <n v="268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x v="24"/>
    <d v="2014-12-01T17:05:38"/>
    <d v="2014-12-31T17:05:38"/>
    <n v="-1799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x v="24"/>
    <d v="2015-06-15T23:55:00"/>
    <d v="2015-06-30T23:55:00"/>
    <n v="-48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x v="24"/>
    <d v="2014-10-23T12:13:54"/>
    <d v="2014-11-22T13:13:54"/>
    <n v="-224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x v="24"/>
    <d v="2015-02-18T01:13:44"/>
    <d v="2015-04-01T00:18:00"/>
    <n v="-10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x v="24"/>
    <d v="2015-01-27T21:13:54"/>
    <d v="2015-03-02T21:16:00"/>
    <n v="-299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x v="24"/>
    <d v="2014-07-19T05:06:39"/>
    <d v="2014-09-17T05:06:39"/>
    <n v="-71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x v="24"/>
    <d v="2017-02-16T10:14:42"/>
    <d v="2017-02-23T10:14:42"/>
    <n v="-2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x v="24"/>
    <d v="2015-10-09T21:10:20"/>
    <d v="2015-11-08T22:10:20"/>
    <n v="-64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x v="24"/>
    <d v="2015-10-04T03:15:59"/>
    <d v="2015-11-03T04:15:59"/>
    <n v="-3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x v="24"/>
    <d v="2016-04-12T10:47:14"/>
    <d v="2016-05-12T10:47:14"/>
    <n v="-64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x v="24"/>
    <d v="2015-04-27T19:47:19"/>
    <d v="2015-05-27T19:47:19"/>
    <n v="-35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x v="24"/>
    <d v="2014-09-10T16:31:48"/>
    <d v="2014-10-01T03:59:00"/>
    <n v="-218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x v="24"/>
    <d v="2015-08-03T06:47:27"/>
    <d v="2015-09-02T06:47:27"/>
    <n v="-60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x v="24"/>
    <d v="2015-07-03T06:03:10"/>
    <d v="2015-08-02T06:03:10"/>
    <n v="-200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x v="24"/>
    <d v="2015-08-25T14:43:52"/>
    <d v="2015-09-17T17:00:00"/>
    <n v="-75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x v="24"/>
    <d v="2016-06-04T03:40:24"/>
    <d v="2016-07-04T03:40:24"/>
    <n v="-823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x v="24"/>
    <d v="2014-08-20T15:40:33"/>
    <d v="2014-09-20T15:40:33"/>
    <n v="-24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x v="24"/>
    <d v="2015-06-30T09:32:39"/>
    <d v="2015-08-28T12:12:00"/>
    <n v="-7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x v="24"/>
    <d v="2015-04-14T01:16:39"/>
    <d v="2015-04-29T01:16:39"/>
    <n v="-1495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x v="24"/>
    <d v="2014-10-24T00:29:53"/>
    <d v="2014-11-13T01:29:53"/>
    <n v="-24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x v="25"/>
    <d v="2013-10-08T01:00:03"/>
    <d v="2013-11-07T02:00:03"/>
    <n v="-993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x v="25"/>
    <d v="2009-09-23T13:35:16"/>
    <d v="2009-12-02T00:50:00"/>
    <n v="-40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x v="25"/>
    <d v="2014-01-13T17:49:11"/>
    <d v="2014-03-14T16:49:11"/>
    <n v="-591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x v="25"/>
    <d v="2015-04-27T08:48:29"/>
    <d v="2015-05-28T20:05:00"/>
    <n v="-999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x v="25"/>
    <d v="2011-05-09T17:31:01"/>
    <d v="2011-06-08T17:31:01"/>
    <n v="-39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x v="25"/>
    <d v="2016-06-28T22:00:04"/>
    <d v="2016-07-27T22:00:00"/>
    <n v="-236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x v="25"/>
    <d v="2014-02-01T22:29:05"/>
    <d v="2014-02-17T00:00:00"/>
    <n v="-815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x v="25"/>
    <d v="2014-11-19T01:29:45"/>
    <d v="2014-12-24T01:29:45"/>
    <n v="-2159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x v="25"/>
    <d v="2013-04-25T16:18:34"/>
    <d v="2013-05-25T16:18:34"/>
    <n v="-300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x v="25"/>
    <d v="2016-03-09T19:31:22"/>
    <d v="2016-04-08T18:31:22"/>
    <n v="-35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x v="25"/>
    <d v="2015-05-20T18:28:03"/>
    <d v="2015-06-19T18:28:03"/>
    <n v="-120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x v="25"/>
    <d v="2016-02-04T00:47:39"/>
    <d v="2016-02-28T23:59:00"/>
    <n v="-237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x v="25"/>
    <d v="2017-02-20T00:00:02"/>
    <d v="2017-04-01T03:59:00"/>
    <n v="-877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x v="25"/>
    <d v="2015-01-13T22:15:29"/>
    <d v="2015-02-17T22:15:29"/>
    <n v="-949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x v="25"/>
    <d v="2014-06-09T12:34:56"/>
    <d v="2014-07-09T12:34:56"/>
    <n v="-770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x v="25"/>
    <d v="2015-05-16T21:06:08"/>
    <d v="2015-06-30T21:06:08"/>
    <n v="-435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x v="25"/>
    <d v="2012-05-25T20:20:48"/>
    <d v="2012-07-24T20:20:48"/>
    <n v="-994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x v="25"/>
    <d v="2010-08-09T01:34:51"/>
    <d v="2010-09-02T02:00:00"/>
    <n v="-169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x v="25"/>
    <d v="2013-07-26T23:54:51"/>
    <d v="2013-08-28T23:54:51"/>
    <n v="-330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x v="25"/>
    <d v="2012-03-22T01:12:06"/>
    <d v="2012-05-21T01:12:06"/>
    <n v="-175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x v="26"/>
    <d v="2015-11-17T10:46:30"/>
    <d v="2015-12-19T10:46:30"/>
    <n v="-99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x v="26"/>
    <d v="2015-08-30T18:57:33"/>
    <d v="2015-10-26T21:20:00"/>
    <n v="-9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x v="26"/>
    <d v="2014-08-26T21:43:11"/>
    <d v="2014-09-25T21:43:11"/>
    <n v="-1998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x v="26"/>
    <d v="2014-05-20T15:35:01"/>
    <d v="2014-05-30T15:35:01"/>
    <n v="-12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x v="26"/>
    <d v="2016-12-03T21:29:28"/>
    <d v="2016-12-25T11:00:00"/>
    <n v="-42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x v="26"/>
    <d v="2015-03-06T02:30:22"/>
    <d v="2015-04-05T01:30:22"/>
    <n v="-15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x v="26"/>
    <d v="2014-11-13T22:49:25"/>
    <d v="2014-12-13T22:49:25"/>
    <n v="-749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x v="26"/>
    <d v="2015-01-01T05:59:59"/>
    <d v="2015-01-31T20:12:00"/>
    <n v="-51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x v="26"/>
    <d v="2015-09-09T23:38:06"/>
    <d v="2015-10-09T23:38:06"/>
    <n v="-12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x v="26"/>
    <d v="2015-08-24T20:34:24"/>
    <d v="2015-09-23T20:34:24"/>
    <n v="-5898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x v="26"/>
    <d v="2016-03-04T17:25:41"/>
    <d v="2016-04-03T16:25:41"/>
    <n v="-9908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x v="26"/>
    <d v="2015-02-11T01:44:45"/>
    <d v="2015-03-28T00:44:45"/>
    <n v="-2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x v="26"/>
    <d v="2015-01-29T20:17:35"/>
    <d v="2015-02-28T20:17:35"/>
    <n v="-2199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x v="26"/>
    <d v="2016-03-16T17:06:22"/>
    <d v="2016-05-15T16:21:00"/>
    <n v="-79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x v="26"/>
    <d v="2014-05-21T01:12:08"/>
    <d v="2014-06-18T20:13:00"/>
    <n v="-9972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x v="26"/>
    <d v="2014-10-29T10:19:29"/>
    <d v="2014-12-13T11:19:29"/>
    <n v="-317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x v="26"/>
    <d v="2016-08-21T08:29:57"/>
    <d v="2016-09-20T08:29:57"/>
    <n v="-1500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x v="26"/>
    <d v="2015-05-27T16:00:58"/>
    <d v="2015-07-26T16:00:58"/>
    <n v="-79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x v="26"/>
    <d v="2016-03-09T12:56:16"/>
    <d v="2016-04-08T11:56:16"/>
    <n v="-5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x v="26"/>
    <d v="2014-06-01T01:22:32"/>
    <d v="2014-07-15T05:11:00"/>
    <n v="-463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x v="11"/>
    <d v="2011-04-05T02:13:53"/>
    <d v="2011-05-05T02:13:53"/>
    <n v="206.2300000000000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x v="11"/>
    <d v="2011-09-02T07:08:37"/>
    <d v="2011-10-14T23:00:00"/>
    <n v="2.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x v="11"/>
    <d v="2011-11-29T04:04:19"/>
    <d v="2012-01-28T04:04:19"/>
    <n v="0.6600000000000818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x v="11"/>
    <d v="2012-02-06T20:17:15"/>
    <d v="2012-03-17T19:17:15"/>
    <n v="61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x v="11"/>
    <d v="2011-07-23T00:18:33"/>
    <d v="2011-08-01T07:00:00"/>
    <n v="41.6000000000003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x v="11"/>
    <d v="2010-12-24T02:40:38"/>
    <d v="2011-03-24T01:40:38"/>
    <n v="80.32999999999992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x v="11"/>
    <d v="2012-05-24T19:24:11"/>
    <d v="2012-06-14T19:24:11"/>
    <n v="45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x v="11"/>
    <d v="2013-11-29T19:56:26"/>
    <d v="2014-01-01T05:26:00"/>
    <n v="1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x v="11"/>
    <d v="2011-09-10T00:01:49"/>
    <d v="2011-11-02T08:00:00"/>
    <n v="27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x v="11"/>
    <d v="2012-11-15T22:11:50"/>
    <d v="2012-12-15T22:11:50"/>
    <n v="343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x v="11"/>
    <d v="2013-05-15T00:00:32"/>
    <d v="2013-06-05T00:00:32"/>
    <n v="20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x v="11"/>
    <d v="2012-12-03T20:59:44"/>
    <d v="2013-01-02T20:59:44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x v="11"/>
    <d v="2012-06-22T01:40:02"/>
    <d v="2012-07-22T01:40:02"/>
    <n v="1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x v="11"/>
    <d v="2014-06-04T23:32:49"/>
    <d v="2014-08-03T17:00:00"/>
    <n v="13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x v="11"/>
    <d v="2011-10-29T01:13:16"/>
    <d v="2011-12-13T02:13:16"/>
    <n v="113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x v="11"/>
    <d v="2012-10-12T17:10:21"/>
    <d v="2012-11-22T22:00:00"/>
    <n v="42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x v="11"/>
    <d v="2013-09-29T15:56:28"/>
    <d v="2013-11-01T19:00:00"/>
    <n v="321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x v="11"/>
    <d v="2013-01-27T15:42:15"/>
    <d v="2013-03-08T15:42:15"/>
    <n v="7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x v="11"/>
    <d v="2014-08-25T04:28:06"/>
    <d v="2014-09-15T04:28:06"/>
    <n v="5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x v="11"/>
    <d v="2013-02-16T08:09:00"/>
    <d v="2013-02-23T08:09:00"/>
    <n v="13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x v="11"/>
    <d v="2012-04-04T14:33:35"/>
    <d v="2012-05-28T03:59:00"/>
    <n v="106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x v="11"/>
    <d v="2014-11-07T07:04:34"/>
    <d v="2014-12-17T07:59:00"/>
    <n v="11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x v="11"/>
    <d v="2013-06-28T16:31:29"/>
    <d v="2013-08-27T16:31:29"/>
    <n v="8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x v="11"/>
    <d v="2012-11-30T08:48:55"/>
    <d v="2013-01-09T08:48:55"/>
    <n v="18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x v="11"/>
    <d v="2012-08-14T16:47:33"/>
    <d v="2012-09-11T16:47:33"/>
    <n v="415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x v="11"/>
    <d v="2013-11-01T20:21:07"/>
    <d v="2013-12-01T21:21:07"/>
    <n v="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x v="11"/>
    <d v="2012-10-23T16:58:09"/>
    <d v="2012-11-26T04:59:00"/>
    <n v="34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x v="11"/>
    <d v="2014-05-15T17:41:22"/>
    <d v="2014-06-17T17:41:22"/>
    <n v="3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x v="11"/>
    <d v="2014-01-06T20:48:53"/>
    <d v="2014-02-20T20:48:53"/>
    <n v="2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x v="11"/>
    <d v="2012-01-31T20:06:15"/>
    <d v="2012-03-02T06:59:00"/>
    <n v="661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x v="11"/>
    <d v="2012-09-12T20:37:41"/>
    <d v="2012-10-12T20:37:41"/>
    <n v="559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x v="11"/>
    <d v="2011-07-26T08:10:54"/>
    <d v="2011-09-24T08:10:54"/>
    <n v="6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x v="11"/>
    <d v="2011-12-19T21:12:36"/>
    <d v="2012-01-16T05:00:00"/>
    <n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x v="11"/>
    <d v="2011-04-25T04:33:21"/>
    <d v="2011-06-02T05:59:00"/>
    <n v="1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x v="11"/>
    <d v="2016-05-12T20:51:01"/>
    <d v="2016-07-11T20:51:01"/>
    <n v="50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x v="11"/>
    <d v="2011-04-30T02:04:48"/>
    <d v="2011-06-12T04:00:00"/>
    <n v="16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x v="11"/>
    <d v="2009-11-05T18:02:20"/>
    <d v="2009-12-31T23:39:00"/>
    <n v="1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x v="11"/>
    <d v="2013-01-14T16:29:28"/>
    <d v="2013-02-28T21:25:00"/>
    <n v="5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x v="11"/>
    <d v="2012-02-02T15:39:25"/>
    <d v="2012-03-03T15:39:25"/>
    <n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x v="11"/>
    <d v="2010-07-20T05:32:35"/>
    <d v="2010-08-03T01:59:00"/>
    <n v="279.4400000000000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x v="27"/>
    <d v="2014-11-19T14:19:04"/>
    <d v="2014-12-19T14:19:04"/>
    <n v="3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x v="27"/>
    <d v="2011-05-25T00:35:27"/>
    <d v="2011-06-14T00:35:27"/>
    <n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x v="27"/>
    <d v="2012-08-25T19:46:52"/>
    <d v="2012-09-24T19:46:52"/>
    <n v="123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x v="27"/>
    <d v="2012-09-23T01:26:00"/>
    <d v="2012-11-22T02:26:00"/>
    <n v="9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x v="27"/>
    <d v="2013-09-04T14:49:00"/>
    <d v="2013-09-18T14:49:00"/>
    <n v="54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x v="27"/>
    <d v="2014-07-13T10:48:23"/>
    <d v="2014-08-14T18:11:00"/>
    <n v="20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x v="27"/>
    <d v="2012-05-10T09:49:37"/>
    <d v="2012-06-09T09:49:37"/>
    <n v="23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x v="27"/>
    <d v="2011-02-18T16:54:42"/>
    <d v="2011-03-20T15:54:42"/>
    <n v="58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x v="27"/>
    <d v="2014-04-08T16:25:55"/>
    <d v="2014-05-23T16:25:55"/>
    <n v="22.3299999999999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x v="27"/>
    <d v="2013-09-09T10:27:17"/>
    <d v="2013-10-09T10:27:17"/>
    <n v="83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x v="27"/>
    <d v="2011-03-23T21:37:00"/>
    <d v="2011-04-26T06:59:00"/>
    <n v="1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x v="27"/>
    <d v="2013-10-25T11:49:53"/>
    <d v="2013-11-24T12:49:53"/>
    <n v="3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x v="27"/>
    <d v="2011-03-24T20:01:36"/>
    <d v="2011-04-24T20:01:36"/>
    <n v="3711.52000000000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x v="27"/>
    <d v="2012-03-19T21:22:40"/>
    <d v="2012-04-18T21:22:40"/>
    <n v="21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x v="27"/>
    <d v="2012-03-06T19:00:20"/>
    <d v="2012-04-05T18:00:20"/>
    <n v="64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x v="27"/>
    <d v="2012-11-13T22:17:32"/>
    <d v="2012-12-13T22:17:32"/>
    <n v="25.11999999999989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x v="27"/>
    <d v="2012-04-24T18:46:08"/>
    <d v="2012-05-24T18:46:08"/>
    <n v="1233.450000000000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x v="27"/>
    <d v="2012-11-10T05:19:27"/>
    <d v="2012-12-18T14:20:00"/>
    <n v="193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x v="27"/>
    <d v="2013-11-18T21:55:21"/>
    <d v="2013-12-17T12:00:00"/>
    <n v="6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x v="27"/>
    <d v="2016-03-30T16:39:10"/>
    <d v="2016-04-30T21:59:00"/>
    <n v="92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x v="27"/>
    <d v="2015-12-05T23:57:11"/>
    <d v="2016-01-17T21:00:00"/>
    <n v="19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x v="27"/>
    <d v="2011-11-01T04:45:36"/>
    <d v="2011-12-31T05:45:36"/>
    <n v="2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x v="27"/>
    <d v="2015-01-02T00:31:47"/>
    <d v="2015-02-01T00:31:47"/>
    <n v="8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x v="27"/>
    <d v="2012-01-31T18:16:58"/>
    <d v="2012-03-16T03:59:00"/>
    <n v="560.219999999999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x v="27"/>
    <d v="2011-01-21T15:35:13"/>
    <d v="2011-02-22T03:00:00"/>
    <n v="68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x v="27"/>
    <d v="2013-02-26T06:04:33"/>
    <d v="2013-03-28T05:04:33"/>
    <n v="152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x v="27"/>
    <d v="2014-02-12T01:41:38"/>
    <d v="2014-03-11T06:59:00"/>
    <n v="91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x v="27"/>
    <d v="2011-10-29T03:35:39"/>
    <d v="2011-11-28T04:35:39"/>
    <n v="2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x v="27"/>
    <d v="2016-04-01T21:14:36"/>
    <d v="2016-05-31T21:14:36"/>
    <n v="79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x v="27"/>
    <d v="2010-05-15T22:19:59"/>
    <d v="2010-07-05T04:00:00"/>
    <n v="2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x v="27"/>
    <d v="2016-07-02T13:03:34"/>
    <d v="2016-08-01T13:03:34"/>
    <n v="13.4700000000000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x v="27"/>
    <d v="2012-05-05T15:45:30"/>
    <d v="2012-06-04T15:45:30"/>
    <n v="22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x v="27"/>
    <d v="2015-02-04T21:04:52"/>
    <d v="2015-03-06T21:04:52"/>
    <n v="59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x v="27"/>
    <d v="2016-07-18T14:31:46"/>
    <d v="2016-08-18T06:59:00"/>
    <n v="508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x v="27"/>
    <d v="2011-09-16T17:35:40"/>
    <d v="2011-10-16T22:03:00"/>
    <n v="374.1600000000000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x v="27"/>
    <d v="2012-03-05T17:25:47"/>
    <d v="2012-04-21T03:59:00"/>
    <n v="46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x v="27"/>
    <d v="2016-02-16T09:46:16"/>
    <d v="2016-04-16T05:59:00"/>
    <n v="7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x v="27"/>
    <d v="2014-01-23T20:31:11"/>
    <d v="2014-02-06T20:31:11"/>
    <n v="27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x v="27"/>
    <d v="2011-06-29T01:39:05"/>
    <d v="2011-07-22T01:39:05"/>
    <n v="15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x v="27"/>
    <d v="2014-06-12T18:11:07"/>
    <d v="2014-07-12T18:11:07"/>
    <n v="17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x v="28"/>
    <d v="2017-02-08T02:54:44"/>
    <d v="2017-03-29T02:00:00"/>
    <n v="924.3800000000046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x v="28"/>
    <d v="2017-02-13T05:07:40"/>
    <d v="2017-04-14T04:07:40"/>
    <n v="-60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x v="28"/>
    <d v="2017-03-14T18:45:38"/>
    <d v="2017-04-07T18:45:38"/>
    <n v="-274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x v="28"/>
    <d v="2017-02-17T19:34:01"/>
    <d v="2017-03-17T18:34:01"/>
    <n v="73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x v="28"/>
    <d v="2017-02-22T06:00:23"/>
    <d v="2017-03-24T05:00:23"/>
    <n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x v="28"/>
    <d v="2017-02-26T20:15:19"/>
    <d v="2017-04-27T19:15:19"/>
    <n v="-498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x v="28"/>
    <d v="2017-03-08T01:07:25"/>
    <d v="2017-04-10T20:15:00"/>
    <n v="-687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x v="28"/>
    <d v="2017-03-10T12:49:54"/>
    <d v="2017-04-09T11:49:54"/>
    <n v="-22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x v="28"/>
    <d v="2017-02-14T22:37:10"/>
    <d v="2017-03-16T21:37:10"/>
    <n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x v="28"/>
    <d v="2017-03-07T10:20:42"/>
    <d v="2017-04-06T09:20:42"/>
    <n v="-186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x v="28"/>
    <d v="2017-03-01T16:50:08"/>
    <d v="2017-04-03T01:00:00"/>
    <n v="-1995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x v="28"/>
    <d v="2017-02-22T03:37:47"/>
    <d v="2017-03-26T23:59:00"/>
    <n v="-26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x v="28"/>
    <d v="2017-03-09T22:05:12"/>
    <d v="2017-04-09T20:00:00"/>
    <n v="-272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x v="28"/>
    <d v="2017-02-25T16:04:34"/>
    <d v="2017-03-27T04:36:00"/>
    <n v="-999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x v="28"/>
    <d v="2017-03-07T00:45:14"/>
    <d v="2017-04-10T01:00:00"/>
    <n v="-105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x v="28"/>
    <d v="2017-03-02T01:40:11"/>
    <d v="2017-04-01T00:40:11"/>
    <n v="-3000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x v="28"/>
    <d v="2017-03-11T00:47:28"/>
    <d v="2017-04-09T23:47:28"/>
    <n v="-997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x v="28"/>
    <d v="2017-03-02T04:59:20"/>
    <d v="2017-03-26T03:33:00"/>
    <n v="-1250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x v="28"/>
    <d v="2017-03-12T20:44:05"/>
    <d v="2017-04-11T20:44:05"/>
    <n v="-488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x v="28"/>
    <d v="2017-03-02T01:43:10"/>
    <d v="2017-04-01T04:00:00"/>
    <n v="-1478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x v="28"/>
    <d v="2014-12-16T15:56:45"/>
    <d v="2015-01-15T15:56:45"/>
    <n v="-504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x v="28"/>
    <d v="2015-02-28T20:52:30"/>
    <d v="2015-03-30T19:52:30"/>
    <n v="-1649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x v="28"/>
    <d v="2015-07-02T06:45:37"/>
    <d v="2015-08-31T06:45:37"/>
    <n v="-494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x v="28"/>
    <d v="2015-01-17T03:21:13"/>
    <d v="2015-02-16T03:21:13"/>
    <n v="-69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x v="28"/>
    <d v="2015-08-29T00:24:06"/>
    <d v="2015-09-09T16:00:00"/>
    <n v="-20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x v="28"/>
    <d v="2015-06-24T07:21:12"/>
    <d v="2015-08-23T07:21:12"/>
    <n v="-55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x v="28"/>
    <d v="2016-02-27T17:18:15"/>
    <d v="2016-03-28T16:18:15"/>
    <n v="-4513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x v="28"/>
    <d v="2016-03-22T20:48:26"/>
    <d v="2016-05-01T20:48:26"/>
    <n v="-70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x v="28"/>
    <d v="2014-07-21T13:31:54"/>
    <d v="2014-08-31T19:39:00"/>
    <n v="-166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x v="28"/>
    <d v="2015-12-03T14:11:28"/>
    <d v="2016-01-18T13:00:00"/>
    <n v="-496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x v="28"/>
    <d v="2014-08-01T15:30:34"/>
    <d v="2014-09-01T15:30:34"/>
    <n v="-895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x v="28"/>
    <d v="2015-05-01T21:55:53"/>
    <d v="2015-06-30T21:55:53"/>
    <n v="-50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x v="28"/>
    <d v="2014-09-05T19:13:32"/>
    <d v="2014-10-05T19:13:32"/>
    <n v="-29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x v="28"/>
    <d v="2015-04-01T22:02:41"/>
    <d v="2015-05-01T22:02:41"/>
    <n v="-2303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x v="28"/>
    <d v="2015-03-01T05:13:05"/>
    <d v="2015-03-31T03:22:00"/>
    <n v="-498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x v="28"/>
    <d v="2016-10-30T13:51:39"/>
    <d v="2016-12-09T14:51:39"/>
    <n v="-185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x v="28"/>
    <d v="2016-03-31T23:33:58"/>
    <d v="2016-04-21T04:00:00"/>
    <n v="-187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x v="28"/>
    <d v="2016-03-31T14:39:09"/>
    <d v="2016-05-14T04:59:00"/>
    <n v="-349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x v="28"/>
    <d v="2014-08-18T12:49:51"/>
    <d v="2014-09-17T12:49:51"/>
    <n v="-396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x v="28"/>
    <d v="2014-10-10T18:47:51"/>
    <d v="2014-11-09T19:47:51"/>
    <n v="-377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x v="28"/>
    <d v="2015-11-11T11:04:23"/>
    <d v="2015-12-11T11:04:23"/>
    <n v="-50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x v="28"/>
    <d v="2016-02-25T23:03:49"/>
    <d v="2016-04-03T00:10:00"/>
    <n v="-287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x v="28"/>
    <d v="2015-05-05T19:48:35"/>
    <d v="2015-07-01T06:00:00"/>
    <n v="-935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x v="28"/>
    <d v="2014-09-30T22:22:42"/>
    <d v="2014-10-30T22:22:42"/>
    <n v="-596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x v="28"/>
    <d v="2014-07-25T23:14:09"/>
    <d v="2014-08-24T23:14:09"/>
    <n v="-494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x v="28"/>
    <d v="2014-05-29T22:04:24"/>
    <d v="2014-06-27T22:04:24"/>
    <n v="-430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x v="28"/>
    <d v="2015-02-09T22:16:17"/>
    <d v="2015-04-05T11:00:00"/>
    <n v="-299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x v="28"/>
    <d v="2015-09-21T15:01:14"/>
    <d v="2015-10-21T15:01:14"/>
    <n v="-39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x v="28"/>
    <d v="2016-04-11T01:15:06"/>
    <d v="2016-06-10T01:15:06"/>
    <n v="-100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x v="28"/>
    <d v="2015-09-25T02:06:23"/>
    <d v="2015-10-25T02:06:23"/>
    <n v="-30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x v="28"/>
    <d v="2015-05-28T21:45:52"/>
    <d v="2015-06-11T15:00:00"/>
    <n v="-10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x v="28"/>
    <d v="2015-11-17T16:24:41"/>
    <d v="2016-01-16T05:00:00"/>
    <n v="-40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x v="28"/>
    <d v="2016-09-01T16:12:54"/>
    <d v="2016-09-13T21:30:00"/>
    <n v="-100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x v="28"/>
    <d v="2015-04-08T00:52:36"/>
    <d v="2015-05-08T00:52:36"/>
    <n v="-449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x v="28"/>
    <d v="2016-07-08T19:32:25"/>
    <d v="2016-08-07T19:32:25"/>
    <n v="-89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x v="28"/>
    <d v="2015-10-09T20:40:33"/>
    <d v="2015-11-08T21:40:33"/>
    <n v="-297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x v="28"/>
    <d v="2015-06-20T22:46:32"/>
    <d v="2015-07-20T22:46:32"/>
    <n v="-315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x v="28"/>
    <d v="2014-09-02T20:59:02"/>
    <d v="2014-10-02T20:59:02"/>
    <n v="-498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x v="28"/>
    <d v="2016-03-06T20:58:52"/>
    <d v="2016-05-04T19:58:52"/>
    <n v="-99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x v="28"/>
    <d v="2015-06-16T19:37:02"/>
    <d v="2015-07-16T19:37:02"/>
    <n v="-30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x v="20"/>
    <d v="2015-04-26T15:04:31"/>
    <d v="2015-06-10T15:04:31"/>
    <n v="13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x v="20"/>
    <d v="2016-12-06T21:02:50"/>
    <d v="2017-01-07T21:00:00"/>
    <n v="1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x v="20"/>
    <d v="2016-08-04T22:12:55"/>
    <d v="2016-08-27T03:59:00"/>
    <n v="2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x v="20"/>
    <d v="2015-01-22T14:31:17"/>
    <d v="2015-03-08T13:31:17"/>
    <n v="1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x v="20"/>
    <d v="2016-11-16T06:13:58"/>
    <d v="2016-12-22T02:00:00"/>
    <n v="98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x v="20"/>
    <d v="2016-10-25T04:14:27"/>
    <d v="2016-11-24T02:00:00"/>
    <n v="721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x v="20"/>
    <d v="2015-10-15T10:27:10"/>
    <d v="2015-11-13T15:00:00"/>
    <n v="4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x v="20"/>
    <d v="2015-08-03T22:49:03"/>
    <d v="2015-09-02T22:49:03"/>
    <n v="1497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x v="20"/>
    <d v="2017-01-23T23:25:21"/>
    <d v="2017-03-01T19:00:00"/>
    <n v="2360.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x v="20"/>
    <d v="2016-03-25T20:05:04"/>
    <d v="2016-04-19T20:05:04"/>
    <n v="508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x v="20"/>
    <d v="2015-02-17T18:45:23"/>
    <d v="2015-03-19T17:45:23"/>
    <n v="29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x v="20"/>
    <d v="2016-09-14T06:04:42"/>
    <d v="2016-10-14T06:04:42"/>
    <n v="192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x v="20"/>
    <d v="2016-02-20T17:59:28"/>
    <d v="2016-03-21T16:59:28"/>
    <n v="12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x v="20"/>
    <d v="2015-03-04T21:02:33"/>
    <d v="2015-04-03T20:02:33"/>
    <n v="89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x v="20"/>
    <d v="2015-09-05T18:56:01"/>
    <d v="2015-10-05T18:56:01"/>
    <n v="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x v="20"/>
    <d v="2016-07-20T04:01:09"/>
    <d v="2016-08-29T04:01:09"/>
    <n v="155.6000000000003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x v="20"/>
    <d v="2016-12-29T19:51:23"/>
    <d v="2017-01-28T19:29:00"/>
    <n v="8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x v="20"/>
    <d v="2016-05-15T22:56:32"/>
    <d v="2016-07-14T22:56:32"/>
    <n v="14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x v="20"/>
    <d v="2015-03-05T19:53:49"/>
    <d v="2015-03-25T18:53:49"/>
    <n v="33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x v="20"/>
    <d v="2016-02-05T16:08:33"/>
    <d v="2016-02-25T16:08:33"/>
    <n v="327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x v="20"/>
    <d v="2015-07-24T13:37:40"/>
    <d v="2015-09-12T13:37:40"/>
    <n v="5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x v="20"/>
    <d v="2016-02-10T23:34:05"/>
    <d v="2016-03-11T23:34:05"/>
    <n v="78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x v="20"/>
    <d v="2016-09-23T20:50:40"/>
    <d v="2016-10-23T20:50:40"/>
    <n v="22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x v="20"/>
    <d v="2014-07-05T11:39:39"/>
    <d v="2014-08-03T11:39:39"/>
    <n v="-884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x v="20"/>
    <d v="2014-07-14T23:31:52"/>
    <d v="2014-08-13T23:31:52"/>
    <n v="-5066.520000000000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x v="20"/>
    <d v="2014-08-04T20:38:08"/>
    <d v="2014-08-25T20:38:08"/>
    <n v="-15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x v="20"/>
    <d v="2014-07-04T15:48:04"/>
    <d v="2014-08-03T15:48:04"/>
    <n v="-27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x v="20"/>
    <d v="2014-07-29T13:27:24"/>
    <d v="2014-09-27T13:27:24"/>
    <n v="-481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x v="20"/>
    <d v="2014-12-14T19:39:19"/>
    <d v="2015-01-13T19:39:19"/>
    <n v="-389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x v="20"/>
    <d v="2014-09-09T18:43:14"/>
    <d v="2014-10-14T18:43:14"/>
    <n v="-106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x v="20"/>
    <d v="2014-09-23T23:30:40"/>
    <d v="2014-10-23T23:30:40"/>
    <n v="-3305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x v="20"/>
    <d v="2014-05-07T17:13:56"/>
    <d v="2014-07-06T17:13:56"/>
    <n v="-464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x v="20"/>
    <d v="2014-12-05T18:14:58"/>
    <d v="2015-01-19T18:14:58"/>
    <n v="-2812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x v="20"/>
    <d v="2014-10-18T05:14:52"/>
    <d v="2014-11-29T14:59:00"/>
    <n v="-13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x v="20"/>
    <d v="2014-09-09T23:26:00"/>
    <d v="2014-10-24T23:26:00"/>
    <n v="-1134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x v="20"/>
    <d v="2014-09-23T22:57:51"/>
    <d v="2014-10-29T22:57:51"/>
    <n v="-466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x v="20"/>
    <d v="2015-01-21T08:34:13"/>
    <d v="2015-02-20T08:34:13"/>
    <n v="-414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x v="20"/>
    <d v="2015-02-10T20:43:15"/>
    <d v="2015-03-27T19:43:15"/>
    <n v="-4900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x v="20"/>
    <d v="2016-08-03T16:36:20"/>
    <d v="2016-09-02T16:36:20"/>
    <n v="-7014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x v="20"/>
    <d v="2016-05-03T14:25:10"/>
    <d v="2016-07-02T14:25:10"/>
    <n v="-1807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x v="20"/>
    <d v="2016-08-15T14:49:05"/>
    <d v="2016-09-15T14:49:05"/>
    <n v="-408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x v="20"/>
    <d v="2016-01-19T13:48:09"/>
    <d v="2016-02-21T13:48:09"/>
    <n v="-29578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x v="20"/>
    <d v="2015-04-21T22:47:58"/>
    <d v="2015-05-21T22:47:58"/>
    <n v="-305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x v="20"/>
    <d v="2014-12-30T15:44:00"/>
    <d v="2015-01-31T03:25:00"/>
    <n v="-301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x v="20"/>
    <d v="2014-09-15T03:14:15"/>
    <d v="2014-10-16T00:00:00"/>
    <n v="-1914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x v="20"/>
    <d v="2014-11-15T13:12:57"/>
    <d v="2014-12-15T13:12:57"/>
    <n v="-99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x v="20"/>
    <d v="2015-03-05T15:43:57"/>
    <d v="2015-04-04T14:43:57"/>
    <n v="-846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x v="20"/>
    <d v="2014-10-01T22:45:42"/>
    <d v="2014-10-31T22:45:42"/>
    <n v="-542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x v="20"/>
    <d v="2014-11-13T06:00:03"/>
    <d v="2015-01-12T06:00:03"/>
    <n v="-796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x v="20"/>
    <d v="2015-01-06T16:11:18"/>
    <d v="2015-02-05T16:11:18"/>
    <n v="-3136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x v="20"/>
    <d v="2014-11-30T17:46:05"/>
    <d v="2015-01-29T17:46:05"/>
    <n v="-289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x v="20"/>
    <d v="2015-07-04T00:44:42"/>
    <d v="2015-08-10T06:59:00"/>
    <n v="-971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x v="20"/>
    <d v="2014-10-28T21:24:00"/>
    <d v="2014-11-27T22:24:00"/>
    <n v="-296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x v="20"/>
    <d v="2015-01-07T13:13:42"/>
    <d v="2015-02-11T13:13:42"/>
    <n v="-800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x v="20"/>
    <d v="2016-09-15T06:55:41"/>
    <d v="2016-10-14T16:00:00"/>
    <n v="-1715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x v="20"/>
    <d v="2016-05-25T10:32:46"/>
    <d v="2016-07-24T10:32:46"/>
    <n v="-148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x v="20"/>
    <d v="2016-11-15T13:39:49"/>
    <d v="2016-12-15T13:39:49"/>
    <n v="-32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x v="20"/>
    <d v="2015-12-06T07:50:33"/>
    <d v="2016-02-04T07:50:33"/>
    <n v="-1381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x v="20"/>
    <d v="2014-10-22T20:13:28"/>
    <d v="2014-11-11T21:13:28"/>
    <n v="-3930.1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x v="20"/>
    <d v="2016-09-10T14:32:50"/>
    <d v="2016-10-10T14:32:50"/>
    <n v="-36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x v="20"/>
    <d v="2015-11-13T15:51:08"/>
    <d v="2015-12-15T12:10:00"/>
    <n v="-1464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x v="20"/>
    <d v="2015-06-04T11:20:30"/>
    <d v="2015-06-27T21:59:00"/>
    <n v="-180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x v="20"/>
    <d v="2015-01-14T01:43:02"/>
    <d v="2015-02-14T01:43:02"/>
    <n v="-1211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x v="20"/>
    <d v="2015-10-05T16:16:44"/>
    <d v="2015-11-14T17:16:44"/>
    <n v="-1004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x v="20"/>
    <d v="2015-08-31T19:17:38"/>
    <d v="2015-10-02T18:00:00"/>
    <n v="-1430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x v="20"/>
    <d v="2014-08-26T15:19:09"/>
    <d v="2014-09-30T15:19:09"/>
    <n v="-194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x v="20"/>
    <d v="2014-08-29T01:38:33"/>
    <d v="2014-09-28T01:38:33"/>
    <n v="-444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x v="20"/>
    <d v="2017-01-07T16:20:30"/>
    <d v="2017-02-11T16:20:30"/>
    <n v="-1640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x v="20"/>
    <d v="2015-01-25T21:47:19"/>
    <d v="2015-03-01T21:47:19"/>
    <n v="-31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x v="20"/>
    <d v="2014-08-09T21:50:26"/>
    <d v="2014-08-21T21:50:26"/>
    <n v="-43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x v="20"/>
    <d v="2014-08-25T10:24:30"/>
    <d v="2014-10-24T04:00:00"/>
    <n v="-5396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x v="20"/>
    <d v="2016-06-03T07:38:56"/>
    <d v="2016-07-03T07:38:56"/>
    <n v="-5635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x v="20"/>
    <d v="2014-07-09T21:20:12"/>
    <d v="2014-08-08T21:20:12"/>
    <n v="-875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x v="20"/>
    <d v="2015-01-29T07:32:16"/>
    <d v="2015-02-28T07:32:16"/>
    <n v="-609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x v="20"/>
    <d v="2015-06-17T21:45:37"/>
    <d v="2015-07-01T21:45:37"/>
    <n v="-30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x v="20"/>
    <d v="2016-06-27T21:01:43"/>
    <d v="2016-07-25T19:00:00"/>
    <n v="-2449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x v="20"/>
    <d v="2016-12-01T15:53:27"/>
    <d v="2017-01-30T06:59:00"/>
    <n v="-858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x v="20"/>
    <d v="2015-03-04T05:37:30"/>
    <d v="2015-04-03T04:37:30"/>
    <n v="-150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x v="20"/>
    <d v="2014-06-30T18:03:16"/>
    <d v="2014-07-30T18:03:16"/>
    <n v="-11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x v="20"/>
    <d v="2015-03-02T02:01:30"/>
    <d v="2015-04-01T01:01:30"/>
    <n v="-2429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x v="11"/>
    <d v="2012-01-18T07:39:27"/>
    <d v="2012-03-03T07:39:27"/>
    <n v="872.2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x v="11"/>
    <d v="2013-12-26T19:07:42"/>
    <d v="2014-01-31T19:01:00"/>
    <n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x v="11"/>
    <d v="2012-09-24T16:26:16"/>
    <d v="2012-10-24T16:26:16"/>
    <n v="1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x v="11"/>
    <d v="2013-12-18T21:59:27"/>
    <d v="2014-01-08T02:08:00"/>
    <n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x v="11"/>
    <d v="2013-06-18T20:01:43"/>
    <d v="2013-07-11T20:01:43"/>
    <n v="10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x v="11"/>
    <d v="2014-01-18T22:10:17"/>
    <d v="2014-02-17T22:10:17"/>
    <n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x v="11"/>
    <d v="2011-01-12T07:49:21"/>
    <d v="2011-03-03T07:49:21"/>
    <n v="5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x v="11"/>
    <d v="2014-04-07T21:35:30"/>
    <d v="2014-05-09T22:00:00"/>
    <n v="3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x v="11"/>
    <d v="2010-12-04T02:06:11"/>
    <d v="2011-01-21T22:00:00"/>
    <n v="1000.2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x v="11"/>
    <d v="2014-01-25T16:25:07"/>
    <d v="2014-02-24T16:25:07"/>
    <n v="2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x v="11"/>
    <d v="2012-04-27T23:54:23"/>
    <d v="2012-05-12T23:54:23"/>
    <n v="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x v="11"/>
    <d v="2011-02-02T12:57:07"/>
    <d v="2011-03-04T12:57:07"/>
    <n v="15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x v="11"/>
    <d v="2013-01-29T01:03:23"/>
    <d v="2013-03-02T07:59:00"/>
    <n v="65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x v="11"/>
    <d v="2014-12-15T23:08:15"/>
    <d v="2015-01-24T23:08:15"/>
    <n v="180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x v="11"/>
    <d v="2016-03-01T16:51:11"/>
    <d v="2016-03-31T15:51:11"/>
    <n v="2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x v="11"/>
    <d v="2013-01-31T19:25:29"/>
    <d v="2013-02-17T19:25:29"/>
    <n v="50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x v="11"/>
    <d v="2012-01-18T01:08:55"/>
    <d v="2012-03-18T00:08:55"/>
    <n v="124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x v="11"/>
    <d v="2011-09-02T18:52:37"/>
    <d v="2011-10-01T03:00:00"/>
    <n v="1.490000000000009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x v="11"/>
    <d v="2016-09-01T17:19:42"/>
    <d v="2016-10-01T17:19:42"/>
    <n v="105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x v="11"/>
    <d v="2013-04-18T02:18:30"/>
    <d v="2013-05-07T04:59:00"/>
    <n v="8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x v="11"/>
    <d v="2014-04-16T20:17:25"/>
    <d v="2014-05-20T04:59:00"/>
    <n v="3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x v="11"/>
    <d v="2015-01-27T15:09:41"/>
    <d v="2015-03-02T05:59:00"/>
    <n v="50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x v="11"/>
    <d v="2011-01-21T23:52:34"/>
    <d v="2011-02-20T23:52:34"/>
    <n v="2400.610000000000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x v="11"/>
    <d v="2011-05-03T23:21:54"/>
    <d v="2011-06-11T03:00:00"/>
    <n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x v="11"/>
    <d v="2016-06-02T07:59:58"/>
    <d v="2016-06-17T04:55:00"/>
    <n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x v="11"/>
    <d v="2012-11-15T15:36:17"/>
    <d v="2012-12-15T15:36:17"/>
    <n v="568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x v="11"/>
    <d v="2015-03-31T05:40:32"/>
    <d v="2015-04-21T05:40:32"/>
    <n v="5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x v="11"/>
    <d v="2011-05-28T18:54:48"/>
    <d v="2011-07-31T06:59:00"/>
    <n v="22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x v="11"/>
    <d v="2012-09-17T20:17:39"/>
    <d v="2012-10-17T20:17:39"/>
    <n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x v="11"/>
    <d v="2014-06-10T23:01:40"/>
    <d v="2014-07-10T23:01:40"/>
    <n v="13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x v="11"/>
    <d v="2014-07-07T21:45:38"/>
    <d v="2014-07-28T01:00:00"/>
    <n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x v="11"/>
    <d v="2015-03-18T18:30:52"/>
    <d v="2015-04-25T00:00:00"/>
    <n v="254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x v="11"/>
    <d v="2012-09-25T01:26:57"/>
    <d v="2012-11-14T02:26:57"/>
    <n v="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x v="11"/>
    <d v="2013-04-24T00:30:37"/>
    <d v="2013-05-24T00:30:37"/>
    <n v="318.5499999999992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x v="11"/>
    <d v="2013-11-22T12:55:40"/>
    <d v="2014-01-06T12:55:40"/>
    <n v="4730.1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x v="11"/>
    <d v="2014-06-27T20:31:12"/>
    <d v="2014-07-18T20:31:12"/>
    <n v="2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x v="11"/>
    <d v="2014-08-13T18:26:53"/>
    <d v="2014-09-12T18:26:53"/>
    <n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x v="11"/>
    <d v="2011-10-17T04:48:41"/>
    <d v="2011-12-16T05:48:41"/>
    <n v="48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x v="11"/>
    <d v="2011-08-23T18:28:49"/>
    <d v="2011-09-22T18:28:49"/>
    <n v="95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x v="11"/>
    <d v="2014-01-16T17:01:24"/>
    <d v="2014-02-06T17:01:24"/>
    <n v="25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x v="18"/>
    <d v="2014-12-27T07:12:21"/>
    <d v="2015-01-26T07:12:21"/>
    <n v="-2500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x v="18"/>
    <d v="2017-01-20T11:49:34"/>
    <d v="2017-03-08T07:30:00"/>
    <n v="-165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x v="18"/>
    <d v="2014-05-13T19:08:05"/>
    <d v="2014-06-12T19:08:05"/>
    <n v="-249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x v="18"/>
    <d v="2014-04-04T17:11:40"/>
    <d v="2014-05-04T17:11:40"/>
    <n v="-371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x v="18"/>
    <d v="2016-10-02T08:49:07"/>
    <d v="2016-11-06T09:49:07"/>
    <n v="-10999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x v="18"/>
    <d v="2017-01-07T05:54:57"/>
    <d v="2017-03-01T04:00:00"/>
    <n v="-2487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x v="18"/>
    <d v="2016-10-06T22:11:52"/>
    <d v="2016-11-05T22:11:52"/>
    <n v="-1999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x v="18"/>
    <d v="2015-11-20T18:42:05"/>
    <d v="2015-12-15T07:59:00"/>
    <n v="-23783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x v="18"/>
    <d v="2016-12-05T00:04:09"/>
    <d v="2017-01-04T00:04:09"/>
    <n v="-100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x v="18"/>
    <d v="2016-01-02T08:32:15"/>
    <d v="2016-01-31T04:17:00"/>
    <n v="-313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x v="18"/>
    <d v="2014-10-11T18:48:21"/>
    <d v="2014-11-20T19:48:21"/>
    <n v="-183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x v="18"/>
    <d v="2015-05-31T03:06:42"/>
    <d v="2015-06-30T03:06:42"/>
    <n v="-1978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x v="18"/>
    <d v="2015-06-09T14:46:50"/>
    <d v="2015-07-08T16:45:00"/>
    <n v="-796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x v="18"/>
    <d v="2016-06-08T23:15:33"/>
    <d v="2016-06-28T23:15:33"/>
    <n v="-1599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x v="18"/>
    <d v="2016-06-07T21:35:08"/>
    <d v="2016-08-06T21:35:08"/>
    <n v="-994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x v="18"/>
    <d v="2014-05-17T06:50:05"/>
    <d v="2014-06-16T06:50:05"/>
    <n v="-28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x v="18"/>
    <d v="2015-01-31T00:42:05"/>
    <d v="2015-03-01T00:42:05"/>
    <n v="-6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x v="18"/>
    <d v="2014-05-14T00:12:35"/>
    <d v="2014-06-13T00:12:35"/>
    <n v="-80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x v="18"/>
    <d v="2016-02-13T15:35:29"/>
    <d v="2016-03-14T14:35:29"/>
    <n v="-499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x v="18"/>
    <d v="2016-03-01T13:36:20"/>
    <d v="2016-03-30T12:36:20"/>
    <n v="-399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x v="14"/>
    <d v="2015-02-08T03:39:49"/>
    <d v="2015-03-10T02:39:49"/>
    <n v="1453.6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x v="14"/>
    <d v="2012-06-07T22:46:52"/>
    <d v="2012-07-10T23:48:00"/>
    <n v="3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x v="14"/>
    <d v="2012-03-09T22:45:08"/>
    <d v="2012-04-08T21:45:08"/>
    <n v="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x v="14"/>
    <d v="2012-10-23T04:45:35"/>
    <d v="2012-11-27T12:00:00"/>
    <n v="35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x v="14"/>
    <d v="2012-07-09T02:15:10"/>
    <d v="2012-08-10T22:00:00"/>
    <n v="74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x v="14"/>
    <d v="2014-10-13T21:45:38"/>
    <d v="2014-11-12T22:45:38"/>
    <n v="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x v="14"/>
    <d v="2015-11-15T19:12:12"/>
    <d v="2015-12-03T21:30:00"/>
    <n v="3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x v="14"/>
    <d v="2010-05-01T05:45:32"/>
    <d v="2010-06-01T04:59:00"/>
    <n v="165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x v="14"/>
    <d v="2013-01-25T19:02:26"/>
    <d v="2013-03-11T18:02:26"/>
    <n v="13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x v="14"/>
    <d v="2012-11-15T18:52:08"/>
    <d v="2012-12-15T18:52:08"/>
    <n v="5350.13000000000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x v="14"/>
    <d v="2010-06-06T19:09:14"/>
    <d v="2010-07-22T06:00:00"/>
    <n v="55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x v="14"/>
    <d v="2011-05-08T15:18:01"/>
    <d v="2011-06-07T15:18:01"/>
    <n v="18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x v="14"/>
    <d v="2011-03-30T22:36:25"/>
    <d v="2011-04-16T03:59:00"/>
    <n v="1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x v="14"/>
    <d v="2012-01-12T21:43:03"/>
    <d v="2012-02-12T21:43:03"/>
    <n v="14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x v="14"/>
    <d v="2015-09-20T17:55:22"/>
    <d v="2015-10-20T17:55:22"/>
    <n v="15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x v="14"/>
    <d v="2012-03-13T17:02:45"/>
    <d v="2012-04-12T17:02:45"/>
    <n v="10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x v="14"/>
    <d v="2014-02-10T14:00:06"/>
    <d v="2014-03-04T21:00:00"/>
    <n v="15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x v="14"/>
    <d v="2015-12-28T04:37:53"/>
    <d v="2016-02-01T18:00:00"/>
    <n v="44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x v="14"/>
    <d v="2015-02-23T22:36:06"/>
    <d v="2015-03-25T21:36:06"/>
    <n v="3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x v="14"/>
    <d v="2012-09-08T20:55:31"/>
    <d v="2012-10-06T09:59:00"/>
    <n v="234.1100000000001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x v="29"/>
    <d v="2015-04-22T13:02:09"/>
    <d v="2015-05-22T13:00:00"/>
    <n v="-9633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x v="29"/>
    <d v="2015-02-02T18:57:27"/>
    <d v="2015-03-04T18:57:27"/>
    <n v="-988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x v="29"/>
    <d v="2016-11-28T18:29:51"/>
    <d v="2017-01-27T18:29:51"/>
    <n v="-16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x v="29"/>
    <d v="2015-11-18T16:27:01"/>
    <d v="2016-01-02T16:27:01"/>
    <n v="-4995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x v="29"/>
    <d v="2014-08-08T22:13:14"/>
    <d v="2014-09-07T22:13:14"/>
    <n v="-2495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x v="29"/>
    <d v="2016-05-24T16:06:23"/>
    <d v="2016-06-23T16:06:23"/>
    <n v="-2862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x v="29"/>
    <d v="2014-05-08T14:05:25"/>
    <d v="2014-05-23T14:05:25"/>
    <n v="-299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x v="29"/>
    <d v="2016-11-29T22:01:40"/>
    <d v="2016-12-29T22:01:40"/>
    <n v="-2456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x v="29"/>
    <d v="2014-09-23T10:17:59"/>
    <d v="2014-10-23T10:17:59"/>
    <n v="-3006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x v="29"/>
    <d v="2015-09-17T23:06:57"/>
    <d v="2015-10-31T22:45:00"/>
    <n v="-5151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x v="29"/>
    <d v="2014-07-10T00:48:54"/>
    <d v="2014-08-09T00:48:54"/>
    <n v="-4249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x v="29"/>
    <d v="2015-05-05T05:26:00"/>
    <d v="2015-06-04T05:26:00"/>
    <n v="-203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x v="29"/>
    <d v="2014-09-08T12:16:18"/>
    <d v="2014-10-08T12:16:18"/>
    <n v="-4736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x v="29"/>
    <d v="2014-10-17T04:11:13"/>
    <d v="2014-11-01T03:59:00"/>
    <n v="-606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x v="29"/>
    <d v="2014-08-13T01:10:22"/>
    <d v="2014-09-02T01:10:22"/>
    <n v="-49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x v="29"/>
    <d v="2016-10-13T17:12:55"/>
    <d v="2016-11-07T18:12:55"/>
    <n v="-1989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x v="29"/>
    <d v="2017-01-11T06:28:53"/>
    <d v="2017-02-10T06:28:53"/>
    <n v="-18497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x v="29"/>
    <d v="2014-07-08T18:57:31"/>
    <d v="2014-08-12T18:57:31"/>
    <n v="-2474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x v="29"/>
    <d v="2015-04-19T21:00:49"/>
    <d v="2015-05-19T21:00:49"/>
    <n v="-2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x v="29"/>
    <d v="2015-09-23T21:01:01"/>
    <d v="2015-10-21T23:00:00"/>
    <n v="-5697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x v="14"/>
    <d v="2012-06-14T05:19:03"/>
    <d v="2012-07-14T05:19:03"/>
    <n v="55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x v="14"/>
    <d v="2013-11-12T06:08:27"/>
    <d v="2013-12-12T06:08:27"/>
    <n v="31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x v="14"/>
    <d v="2011-08-17T20:22:12"/>
    <d v="2011-09-27T04:59:00"/>
    <n v="17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x v="14"/>
    <d v="2013-12-18T18:15:55"/>
    <d v="2014-01-15T19:33:00"/>
    <n v="43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x v="14"/>
    <d v="2013-09-18T21:38:08"/>
    <d v="2013-10-11T00:00:00"/>
    <n v="15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x v="14"/>
    <d v="2010-10-05T22:54:16"/>
    <d v="2010-11-02T00:26:00"/>
    <n v="1430.6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x v="14"/>
    <d v="2012-02-21T20:40:39"/>
    <d v="2012-03-08T04:59:00"/>
    <n v="2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x v="14"/>
    <d v="2013-04-07T15:33:14"/>
    <d v="2013-05-07T15:33:14"/>
    <n v="8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x v="14"/>
    <d v="2011-05-24T00:31:06"/>
    <d v="2011-07-05T00:31:06"/>
    <n v="1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x v="14"/>
    <d v="2013-05-08T13:24:42"/>
    <d v="2013-07-07T13:24:42"/>
    <n v="27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x v="14"/>
    <d v="2012-05-08T21:25:09"/>
    <d v="2012-05-22T03:30:00"/>
    <n v="412.0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x v="14"/>
    <d v="2012-01-03T19:26:13"/>
    <d v="2012-01-24T19:26:13"/>
    <n v="36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x v="14"/>
    <d v="2014-08-28T03:08:27"/>
    <d v="2014-09-27T03:08:27"/>
    <n v="434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x v="14"/>
    <d v="2011-11-18T20:48:41"/>
    <d v="2011-12-25T05:00:00"/>
    <n v="118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x v="14"/>
    <d v="2014-05-14T22:22:51"/>
    <d v="2014-06-21T04:59:00"/>
    <n v="21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x v="14"/>
    <d v="2011-11-05T21:21:10"/>
    <d v="2011-12-06T05:59:00"/>
    <n v="1239.0100000000002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x v="14"/>
    <d v="2012-05-30T02:51:21"/>
    <d v="2012-06-15T03:59:00"/>
    <n v="523.4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x v="14"/>
    <d v="2013-06-01T06:13:51"/>
    <d v="2013-07-02T05:00:00"/>
    <n v="239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x v="14"/>
    <d v="2013-02-08T23:38:28"/>
    <d v="2013-03-10T22:38:28"/>
    <n v="107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x v="14"/>
    <d v="2011-05-07T12:10:33"/>
    <d v="2011-06-15T03:59:00"/>
    <n v="46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x v="30"/>
    <d v="2014-04-15T06:58:51"/>
    <d v="2014-05-15T06:58:51"/>
    <n v="65295.890000000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x v="30"/>
    <d v="2011-04-05T19:52:20"/>
    <d v="2011-07-04T19:52:20"/>
    <n v="2306.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x v="30"/>
    <d v="2016-06-27T06:28:36"/>
    <d v="2016-08-11T06:28:36"/>
    <n v="16052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x v="30"/>
    <d v="2014-04-01T14:01:30"/>
    <d v="2014-05-01T14:01:30"/>
    <n v="275222.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x v="30"/>
    <d v="2015-06-02T06:02:38"/>
    <d v="2015-07-12T06:02:38"/>
    <n v="2480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x v="30"/>
    <d v="2014-02-19T03:36:01"/>
    <d v="2014-04-20T02:36:01"/>
    <n v="37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x v="30"/>
    <d v="2009-10-16T22:02:00"/>
    <d v="2009-11-23T05:59:00"/>
    <n v="5.07000000000005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x v="30"/>
    <d v="2016-04-13T14:30:09"/>
    <d v="2016-06-06T17:02:00"/>
    <n v="70021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x v="30"/>
    <d v="2014-06-10T10:09:11"/>
    <d v="2014-07-10T10:09:11"/>
    <n v="3001.30000000000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x v="30"/>
    <d v="2011-03-22T04:21:13"/>
    <d v="2011-04-22T04:21:13"/>
    <n v="48248.96000000000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x v="30"/>
    <d v="2016-10-08T10:05:37"/>
    <d v="2016-11-07T11:05:37"/>
    <n v="5622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x v="30"/>
    <d v="2013-09-09T14:33:35"/>
    <d v="2013-10-16T14:33:35"/>
    <n v="34465.3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x v="30"/>
    <d v="2012-02-02T04:47:45"/>
    <d v="2012-03-02T03:00:00"/>
    <n v="1889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x v="30"/>
    <d v="2016-01-25T13:56:16"/>
    <d v="2016-03-12T05:00:00"/>
    <n v="29947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x v="30"/>
    <d v="2012-04-21T06:31:21"/>
    <d v="2012-05-23T19:00:00"/>
    <n v="125410.0199999999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x v="30"/>
    <d v="2015-03-04T22:10:05"/>
    <d v="2015-04-18T21:10:05"/>
    <n v="1164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x v="30"/>
    <d v="2012-09-27T02:21:53"/>
    <d v="2012-10-27T02:21:53"/>
    <n v="20251.41000000000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x v="30"/>
    <d v="2013-02-21T23:42:41"/>
    <d v="2013-03-23T22:42:41"/>
    <n v="93490.0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x v="30"/>
    <d v="2014-08-20T20:17:40"/>
    <d v="2014-10-01T00:00:00"/>
    <n v="5673.440000000000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x v="30"/>
    <d v="2014-11-21T08:42:21"/>
    <d v="2014-12-21T08:42:21"/>
    <n v="1253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x v="30"/>
    <d v="2012-08-27T04:40:17"/>
    <d v="2012-10-06T03:59:00"/>
    <n v="100538.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x v="30"/>
    <d v="2014-04-13T18:43:56"/>
    <d v="2014-05-13T18:43:56"/>
    <n v="9292.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x v="30"/>
    <d v="2014-08-12T10:18:54"/>
    <d v="2014-09-16T10:18:54"/>
    <n v="510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x v="30"/>
    <d v="2016-03-23T06:32:52"/>
    <d v="2016-04-22T06:32:52"/>
    <n v="142343.1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x v="30"/>
    <d v="2011-12-21T02:08:30"/>
    <d v="2012-01-12T01:00:00"/>
    <n v="811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x v="30"/>
    <d v="2014-07-15T12:58:18"/>
    <d v="2014-08-14T12:58:18"/>
    <n v="106743.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x v="30"/>
    <d v="2014-04-01T15:55:29"/>
    <d v="2014-05-01T15:55:29"/>
    <n v="5402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x v="30"/>
    <d v="2016-11-02T14:05:15"/>
    <d v="2016-12-03T15:05:15"/>
    <n v="9248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x v="30"/>
    <d v="2016-07-06T19:01:08"/>
    <d v="2016-08-05T19:01:08"/>
    <n v="958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x v="30"/>
    <d v="2013-02-19T04:38:21"/>
    <d v="2013-04-20T03:38:21"/>
    <n v="5159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x v="30"/>
    <d v="2013-10-14T12:01:01"/>
    <d v="2013-11-15T04:00:00"/>
    <n v="652110.8700000001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x v="30"/>
    <d v="2012-10-19T00:17:24"/>
    <d v="2012-11-18T01:17:24"/>
    <n v="1436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x v="30"/>
    <d v="2016-06-28T17:21:04"/>
    <d v="2016-08-06T07:00:00"/>
    <n v="310525.0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x v="30"/>
    <d v="2013-06-20T08:01:09"/>
    <d v="2013-08-19T08:01:09"/>
    <n v="55099.199999999997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x v="30"/>
    <d v="2013-02-08T18:07:31"/>
    <d v="2013-03-10T18:07:31"/>
    <n v="17393.339999999997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x v="30"/>
    <d v="2013-06-13T21:35:25"/>
    <d v="2013-07-13T21:35:25"/>
    <n v="986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x v="30"/>
    <d v="2015-11-03T05:12:20"/>
    <d v="2015-12-19T07:59:00"/>
    <n v="15116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x v="30"/>
    <d v="2012-05-10T05:24:52"/>
    <d v="2012-06-12T07:00:00"/>
    <n v="463422.5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x v="30"/>
    <d v="2015-10-13T11:02:26"/>
    <d v="2015-11-19T04:59:00"/>
    <n v="29802.30999999999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x v="30"/>
    <d v="2016-02-23T13:01:02"/>
    <d v="2016-04-03T12:01:02"/>
    <n v="127412.010000000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x v="31"/>
    <d v="2014-06-09T17:24:25"/>
    <d v="2014-07-09T17:24:25"/>
    <n v="-711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x v="31"/>
    <d v="2016-11-04T14:04:47"/>
    <d v="2016-12-04T15:04:47"/>
    <n v="-1800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x v="31"/>
    <d v="2016-08-11T00:16:58"/>
    <d v="2016-09-02T07:00:00"/>
    <n v="-3158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x v="31"/>
    <d v="2014-10-01T18:58:01"/>
    <d v="2014-11-30T19:58:01"/>
    <n v="-118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x v="31"/>
    <d v="2016-07-04T16:46:11"/>
    <d v="2016-08-02T23:00:00"/>
    <n v="-154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x v="31"/>
    <d v="2016-02-13T10:24:43"/>
    <d v="2016-03-14T09:24:43"/>
    <n v="-199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x v="31"/>
    <d v="2015-01-30T15:21:16"/>
    <d v="2015-03-01T15:21:16"/>
    <n v="-3164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x v="31"/>
    <d v="2015-07-21T18:19:02"/>
    <d v="2015-08-20T18:19:02"/>
    <n v="-597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x v="31"/>
    <d v="2016-11-11T16:20:08"/>
    <d v="2016-12-11T16:20:08"/>
    <n v="-495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x v="31"/>
    <d v="2016-01-29T04:42:12"/>
    <d v="2016-02-13T04:42:12"/>
    <n v="-249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x v="31"/>
    <d v="2015-06-12T21:26:26"/>
    <d v="2015-07-03T21:26:26"/>
    <n v="-186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x v="31"/>
    <d v="2015-01-19T03:26:31"/>
    <d v="2015-02-18T03:26:31"/>
    <n v="-149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x v="31"/>
    <d v="2015-11-21T14:07:17"/>
    <d v="2015-12-21T14:07:17"/>
    <n v="-20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x v="31"/>
    <d v="2016-10-08T00:09:02"/>
    <d v="2016-12-07T01:09:02"/>
    <n v="-32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x v="31"/>
    <d v="2015-06-26T21:38:56"/>
    <d v="2015-07-16T21:38:56"/>
    <n v="-92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x v="31"/>
    <d v="2014-06-10T19:40:11"/>
    <d v="2014-07-10T19:40:11"/>
    <n v="-1338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x v="31"/>
    <d v="2014-07-27T22:20:12"/>
    <d v="2014-08-26T22:20:12"/>
    <n v="-65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x v="31"/>
    <d v="2014-06-17T02:50:38"/>
    <d v="2014-08-01T02:50:38"/>
    <n v="-1845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x v="31"/>
    <d v="2014-10-14T11:35:08"/>
    <d v="2014-11-13T12:35:08"/>
    <n v="-3076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x v="31"/>
    <d v="2015-12-07T22:50:13"/>
    <d v="2016-01-06T22:50:13"/>
    <n v="-437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x v="30"/>
    <d v="2015-05-12T05:01:56"/>
    <d v="2015-06-12T20:00:00"/>
    <n v="1551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x v="30"/>
    <d v="2016-12-24T17:05:43"/>
    <d v="2017-01-23T17:05:43"/>
    <n v="58397.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x v="30"/>
    <d v="2010-06-18T03:00:52"/>
    <d v="2010-07-02T23:00:00"/>
    <n v="106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x v="30"/>
    <d v="2014-06-10T14:31:03"/>
    <d v="2014-07-10T14:31:03"/>
    <n v="67210.240000000005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x v="30"/>
    <d v="2013-09-18T19:30:18"/>
    <d v="2013-10-16T03:59:00"/>
    <n v="7104.029999999998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x v="30"/>
    <d v="2014-10-29T12:00:45"/>
    <d v="2014-12-03T13:00:45"/>
    <n v="7392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x v="30"/>
    <d v="2010-06-18T20:06:26"/>
    <d v="2010-08-24T04:00:00"/>
    <n v="1570.9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x v="30"/>
    <d v="2011-08-06T14:30:22"/>
    <d v="2011-09-19T14:30:22"/>
    <n v="268.2100000000000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x v="30"/>
    <d v="2016-10-18T07:45:43"/>
    <d v="2016-11-23T08:45:43"/>
    <n v="10257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x v="30"/>
    <d v="2016-07-19T23:54:51"/>
    <d v="2016-08-18T23:54:51"/>
    <n v="66015.89999999999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x v="30"/>
    <d v="2015-12-09T08:36:13"/>
    <d v="2016-01-11T23:00:00"/>
    <n v="35978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x v="30"/>
    <d v="2015-01-06T19:44:01"/>
    <d v="2015-02-05T19:44:01"/>
    <n v="674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x v="30"/>
    <d v="2016-05-09T23:03:34"/>
    <d v="2016-07-08T23:03:34"/>
    <n v="63186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x v="30"/>
    <d v="2013-02-19T05:08:59"/>
    <d v="2013-03-25T04:08:59"/>
    <n v="2314134.6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x v="30"/>
    <d v="2011-08-10T21:02:43"/>
    <d v="2011-09-09T21:02:43"/>
    <n v="936.0100000000002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x v="30"/>
    <d v="2013-02-07T21:08:19"/>
    <d v="2013-03-09T21:08:19"/>
    <n v="82154.2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x v="30"/>
    <d v="2012-02-22T01:22:35"/>
    <d v="2012-03-24T04:00:00"/>
    <n v="6275.599999999998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x v="30"/>
    <d v="2015-07-14T08:46:49"/>
    <d v="2015-08-13T08:46:49"/>
    <n v="1458.229999999995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x v="30"/>
    <d v="2016-08-23T17:00:21"/>
    <d v="2016-09-22T17:00:21"/>
    <n v="153963.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x v="30"/>
    <d v="2014-04-08T02:20:24"/>
    <d v="2014-05-14T23:04:00"/>
    <n v="138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x v="30"/>
    <d v="2014-08-10T01:41:37"/>
    <d v="2014-09-24T01:41:37"/>
    <n v="905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x v="30"/>
    <d v="2016-05-12T13:39:32"/>
    <d v="2016-06-11T13:39:32"/>
    <n v="2513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x v="30"/>
    <d v="2015-05-12T10:05:53"/>
    <d v="2015-06-11T10:05:53"/>
    <n v="6145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x v="30"/>
    <d v="2012-07-09T23:12:24"/>
    <d v="2012-08-13T03:00:00"/>
    <n v="1941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x v="30"/>
    <d v="2015-05-12T04:25:46"/>
    <d v="2015-06-11T04:25:46"/>
    <n v="8092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x v="30"/>
    <d v="2014-03-06T17:39:45"/>
    <d v="2014-04-21T03:59:00"/>
    <n v="8370.769999999996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x v="30"/>
    <d v="2015-02-13T19:31:59"/>
    <d v="2015-03-30T18:31:59"/>
    <n v="2024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x v="30"/>
    <d v="2010-02-06T22:03:26"/>
    <d v="2010-03-15T21:55:00"/>
    <n v="78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x v="30"/>
    <d v="2014-07-28T00:31:21"/>
    <d v="2014-08-27T00:31:21"/>
    <n v="65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x v="30"/>
    <d v="2012-10-30T23:54:56"/>
    <d v="2012-11-29T23:54:56"/>
    <n v="4136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x v="30"/>
    <d v="2014-12-02T07:54:13"/>
    <d v="2015-01-09T01:00:00"/>
    <n v="101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x v="30"/>
    <d v="2016-11-15T13:34:34"/>
    <d v="2016-12-15T05:00:00"/>
    <n v="5104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x v="30"/>
    <d v="2014-03-27T01:58:38"/>
    <d v="2014-04-26T01:58:38"/>
    <n v="1966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x v="30"/>
    <d v="2015-03-13T03:07:13"/>
    <d v="2015-05-07T06:58:00"/>
    <n v="223719.5900000000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x v="30"/>
    <d v="2015-11-03T15:00:07"/>
    <d v="2015-12-19T01:00:00"/>
    <n v="88829.1400000000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x v="30"/>
    <d v="2014-04-09T20:45:19"/>
    <d v="2014-05-09T20:45:19"/>
    <n v="9500.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x v="30"/>
    <d v="2013-10-31T05:02:33"/>
    <d v="2013-12-30T06:02:33"/>
    <n v="20047.6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x v="30"/>
    <d v="2013-05-30T06:30:21"/>
    <d v="2013-07-01T18:00:00"/>
    <n v="2564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x v="30"/>
    <d v="2016-11-01T10:32:05"/>
    <d v="2016-12-01T04:59:00"/>
    <n v="4527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x v="30"/>
    <d v="2013-10-31T22:15:03"/>
    <d v="2013-11-15T23:15:03"/>
    <n v="4445.14000000000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x v="30"/>
    <d v="2016-10-11T12:37:07"/>
    <d v="2016-11-10T13:37:07"/>
    <n v="777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x v="30"/>
    <d v="2015-11-23T16:59:34"/>
    <d v="2016-01-22T16:59:34"/>
    <n v="235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x v="30"/>
    <d v="2016-10-18T04:14:37"/>
    <d v="2016-12-11T04:59:00"/>
    <n v="562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x v="30"/>
    <d v="2015-05-14T16:25:14"/>
    <d v="2015-06-13T16:25:14"/>
    <n v="12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x v="30"/>
    <d v="2012-06-09T02:07:27"/>
    <d v="2012-07-09T02:07:27"/>
    <n v="35240.0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x v="30"/>
    <d v="2013-04-23T04:07:24"/>
    <d v="2013-05-23T04:07:24"/>
    <n v="211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x v="30"/>
    <d v="2015-03-18T21:41:10"/>
    <d v="2015-04-17T00:00:00"/>
    <n v="293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x v="30"/>
    <d v="2013-04-23T15:38:11"/>
    <d v="2013-05-23T15:38:11"/>
    <n v="41082.44999999999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x v="30"/>
    <d v="2013-10-28T12:39:23"/>
    <d v="2013-12-02T22:59:00"/>
    <n v="10095.34999999999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x v="30"/>
    <d v="2015-04-21T01:42:58"/>
    <d v="2015-05-31T01:42:58"/>
    <n v="3732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x v="30"/>
    <d v="2013-11-26T00:32:17"/>
    <d v="2013-12-26T00:32:17"/>
    <n v="242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x v="30"/>
    <d v="2016-01-06T02:00:53"/>
    <d v="2016-02-20T02:00:53"/>
    <n v="12652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x v="30"/>
    <d v="2015-10-26T14:49:11"/>
    <d v="2015-11-25T15:49:11"/>
    <n v="5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x v="30"/>
    <d v="2014-04-02T12:30:10"/>
    <d v="2014-05-02T12:30:10"/>
    <n v="475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x v="30"/>
    <d v="2014-11-03T16:10:43"/>
    <d v="2014-12-03T04:00:00"/>
    <n v="404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x v="30"/>
    <d v="2013-03-18T18:15:42"/>
    <d v="2013-04-17T18:15:42"/>
    <n v="267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x v="30"/>
    <d v="2016-01-27T11:52:12"/>
    <d v="2016-02-26T11:52:12"/>
    <n v="15334.83000000000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x v="30"/>
    <d v="2015-01-22T08:53:50"/>
    <d v="2015-03-02T20:00:00"/>
    <n v="174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x v="30"/>
    <d v="2015-12-23T14:27:34"/>
    <d v="2016-01-31T21:59:00"/>
    <n v="1303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x v="30"/>
    <d v="2014-05-24T15:25:50"/>
    <d v="2014-07-23T15:25:50"/>
    <n v="241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x v="30"/>
    <d v="2016-12-01T18:20:54"/>
    <d v="2016-12-31T18:20:54"/>
    <n v="39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x v="30"/>
    <d v="2016-02-23T09:11:38"/>
    <d v="2016-03-24T08:11:38"/>
    <n v="1497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x v="30"/>
    <d v="2016-04-12T17:35:01"/>
    <d v="2016-05-15T17:35:01"/>
    <n v="192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x v="30"/>
    <d v="2013-04-25T08:45:23"/>
    <d v="2013-05-31T12:00:00"/>
    <n v="238822.2700000000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x v="30"/>
    <d v="2013-11-25T08:00:29"/>
    <d v="2013-12-25T08:00:29"/>
    <n v="39686.05000000000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x v="30"/>
    <d v="2014-07-24T18:31:23"/>
    <d v="2014-08-23T18:31:23"/>
    <n v="237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x v="30"/>
    <d v="2015-04-21T20:29:36"/>
    <d v="2015-05-24T20:29:36"/>
    <n v="1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x v="30"/>
    <d v="2016-09-20T20:11:55"/>
    <d v="2016-10-20T20:11:55"/>
    <n v="1305.97000000000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x v="30"/>
    <d v="2015-12-02T23:19:51"/>
    <d v="2016-01-02T23:19:51"/>
    <n v="14203.3300000000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x v="30"/>
    <d v="2016-05-29T15:45:23"/>
    <d v="2016-06-28T15:45:23"/>
    <n v="27165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x v="30"/>
    <d v="2016-08-18T06:41:24"/>
    <d v="2016-10-02T06:41:24"/>
    <n v="361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x v="30"/>
    <d v="2016-04-07T13:57:12"/>
    <d v="2016-05-07T13:57:12"/>
    <n v="767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x v="30"/>
    <d v="2015-03-24T16:01:58"/>
    <d v="2015-05-08T16:01:58"/>
    <n v="52604.29999999998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x v="30"/>
    <d v="2016-04-06T19:49:42"/>
    <d v="2016-05-06T19:49:42"/>
    <n v="1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x v="30"/>
    <d v="2013-06-25T16:21:28"/>
    <d v="2013-07-25T16:21:28"/>
    <n v="157821.6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x v="30"/>
    <d v="2014-06-13T21:08:09"/>
    <d v="2014-07-23T21:08:09"/>
    <n v="793594.9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x v="30"/>
    <d v="2015-04-09T01:01:16"/>
    <d v="2015-06-05T21:00:00"/>
    <n v="775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x v="30"/>
    <d v="2016-11-18T18:30:57"/>
    <d v="2016-12-18T18:30:57"/>
    <n v="624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x v="30"/>
    <d v="2015-05-26T17:03:13"/>
    <d v="2015-06-25T19:00:00"/>
    <n v="1881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x v="30"/>
    <d v="2015-10-12T22:58:20"/>
    <d v="2015-11-11T23:58:20"/>
    <n v="407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x v="14"/>
    <d v="2012-04-05T03:45:55"/>
    <d v="2012-05-16T04:59:00"/>
    <n v="51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x v="14"/>
    <d v="2011-09-25T02:53:16"/>
    <d v="2011-11-24T03:53:16"/>
    <n v="16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x v="14"/>
    <d v="2012-05-05T17:19:55"/>
    <d v="2012-06-04T17:19:55"/>
    <n v="1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x v="14"/>
    <d v="2014-04-02T19:59:42"/>
    <d v="2014-05-04T06:59:00"/>
    <n v="25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x v="14"/>
    <d v="2012-06-15T20:03:07"/>
    <d v="2012-07-15T20:03:07"/>
    <n v="14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x v="14"/>
    <d v="2011-11-13T16:05:32"/>
    <d v="2011-12-14T04:59:00"/>
    <n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x v="14"/>
    <d v="2011-08-09T04:54:18"/>
    <d v="2011-09-08T04:54:18"/>
    <n v="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x v="14"/>
    <d v="2010-08-05T17:09:12"/>
    <d v="2010-09-11T03:59:00"/>
    <n v="465.3200000000001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x v="14"/>
    <d v="2013-06-28T01:49:54"/>
    <d v="2013-08-02T01:49:54"/>
    <n v="510.010000000000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x v="14"/>
    <d v="2013-01-25T09:09:15"/>
    <d v="2013-02-24T09:09:15"/>
    <n v="1203.229999999999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x v="14"/>
    <d v="2011-01-12T07:44:38"/>
    <d v="2011-03-01T20:00:00"/>
    <n v="3684.20000000000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x v="14"/>
    <d v="2011-08-08T16:58:52"/>
    <d v="2011-10-07T16:58:52"/>
    <n v="7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x v="14"/>
    <d v="2012-10-23T20:30:32"/>
    <d v="2012-12-22T21:30:32"/>
    <n v="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x v="14"/>
    <d v="2012-01-31T00:28:50"/>
    <d v="2012-03-05T03:00:00"/>
    <n v="71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x v="14"/>
    <d v="2011-08-03T17:36:13"/>
    <d v="2011-10-02T17:36:13"/>
    <n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x v="14"/>
    <d v="2012-10-10T18:12:15"/>
    <d v="2012-10-26T03:59:00"/>
    <n v="1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x v="14"/>
    <d v="2011-10-02T14:02:15"/>
    <d v="2011-12-01T15:02:15"/>
    <n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x v="14"/>
    <d v="2012-02-07T02:43:55"/>
    <d v="2012-03-08T02:43:55"/>
    <n v="2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x v="14"/>
    <d v="2015-06-18T17:54:44"/>
    <d v="2015-07-02T03:40:00"/>
    <n v="97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x v="14"/>
    <d v="2012-06-14T20:02:21"/>
    <d v="2012-06-30T03:59:00"/>
    <n v="22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x v="14"/>
    <d v="2011-12-15T03:35:14"/>
    <d v="2012-02-13T03:35:14"/>
    <n v="26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x v="14"/>
    <d v="2011-04-05T20:50:48"/>
    <d v="2011-05-05T20:50:48"/>
    <n v="36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x v="14"/>
    <d v="2012-10-10T18:07:07"/>
    <d v="2012-11-09T19:07:07"/>
    <n v="358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x v="14"/>
    <d v="2013-04-30T01:47:14"/>
    <d v="2013-05-31T00:00:00"/>
    <n v="23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x v="14"/>
    <d v="2014-11-08T18:55:53"/>
    <d v="2014-11-21T04:00:00"/>
    <n v="308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x v="14"/>
    <d v="2012-12-27T05:09:34"/>
    <d v="2013-01-26T05:09:34"/>
    <n v="15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x v="14"/>
    <d v="2014-10-22T17:03:13"/>
    <d v="2014-11-12T18:03:13"/>
    <n v="154.6599999999998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x v="14"/>
    <d v="2012-08-14T04:13:00"/>
    <d v="2012-09-10T03:55:00"/>
    <n v="117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x v="14"/>
    <d v="2015-06-05T17:00:17"/>
    <d v="2015-07-05T17:00:17"/>
    <n v="26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x v="14"/>
    <d v="2014-04-30T16:06:09"/>
    <d v="2014-05-28T04:59:00"/>
    <n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x v="14"/>
    <d v="2011-06-09T04:43:45"/>
    <d v="2011-08-15T01:00:00"/>
    <n v="13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x v="14"/>
    <d v="2013-04-01T22:16:33"/>
    <d v="2013-04-15T22:16:33"/>
    <n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x v="14"/>
    <d v="2014-08-19T20:46:16"/>
    <d v="2014-09-23T20:46:16"/>
    <n v="34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x v="14"/>
    <d v="2010-10-07T19:34:30"/>
    <d v="2010-12-09T04:59:00"/>
    <n v="23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x v="14"/>
    <d v="2011-01-21T01:56:41"/>
    <d v="2011-02-20T01:56:41"/>
    <n v="188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x v="14"/>
    <d v="2012-08-15T18:40:03"/>
    <d v="2012-10-02T18:40:03"/>
    <n v="43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x v="14"/>
    <d v="2015-10-13T01:25:49"/>
    <d v="2015-10-27T04:59:00"/>
    <n v="57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x v="14"/>
    <d v="2011-06-24T20:08:56"/>
    <d v="2011-07-24T20:08:56"/>
    <n v="346.109999999999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x v="14"/>
    <d v="2012-07-17T03:07:25"/>
    <d v="2012-08-16T03:07:25"/>
    <n v="1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x v="14"/>
    <d v="2013-11-13T23:08:56"/>
    <d v="2014-01-01T23:08:56"/>
    <n v="70.43000000000029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x v="17"/>
    <d v="2016-12-12T17:49:08"/>
    <d v="2017-01-11T17:49:08"/>
    <n v="-4971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x v="17"/>
    <d v="2016-12-08T07:12:49"/>
    <d v="2017-01-07T07:12:49"/>
    <n v="-796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x v="17"/>
    <d v="2010-01-20T10:11:47"/>
    <d v="2010-03-15T06:59:00"/>
    <n v="-45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x v="17"/>
    <d v="2010-10-13T00:40:35"/>
    <d v="2010-11-30T05:00:00"/>
    <n v="-98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x v="17"/>
    <d v="2015-07-06T00:33:53"/>
    <d v="2015-08-05T00:33:53"/>
    <n v="-59148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x v="17"/>
    <d v="2014-11-08T23:21:27"/>
    <d v="2014-12-08T23:21:27"/>
    <n v="-1999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x v="17"/>
    <d v="2015-02-10T12:07:43"/>
    <d v="2015-03-12T11:07:43"/>
    <n v="-1992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x v="17"/>
    <d v="2014-07-23T18:32:49"/>
    <d v="2014-09-21T18:32:49"/>
    <n v="-14975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x v="17"/>
    <d v="2016-02-09T00:35:00"/>
    <d v="2016-03-10T00:35:00"/>
    <n v="-1764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x v="17"/>
    <d v="2014-07-12T02:04:23"/>
    <d v="2014-08-16T02:04:23"/>
    <n v="-4191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x v="17"/>
    <d v="2015-06-12T04:58:11"/>
    <d v="2015-07-12T04:58:11"/>
    <n v="-47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x v="17"/>
    <d v="2014-01-04T11:41:32"/>
    <d v="2014-02-03T11:41:32"/>
    <n v="-97887.0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x v="17"/>
    <d v="2011-03-17T02:19:59"/>
    <d v="2011-04-24T06:59:00"/>
    <n v="-98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x v="17"/>
    <d v="2013-03-28T21:16:31"/>
    <d v="2013-04-27T21:16:31"/>
    <n v="-589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x v="17"/>
    <d v="2012-09-04T23:07:13"/>
    <d v="2012-10-04T23:07:13"/>
    <n v="-452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x v="17"/>
    <d v="2013-09-19T12:13:06"/>
    <d v="2013-10-19T12:13:06"/>
    <n v="-79952.3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x v="17"/>
    <d v="2014-11-05T18:30:29"/>
    <d v="2014-12-05T18:30:29"/>
    <n v="-3579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x v="17"/>
    <d v="2013-10-10T00:18:59"/>
    <d v="2013-11-09T01:18:59"/>
    <n v="-872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x v="17"/>
    <d v="2016-10-04T18:00:08"/>
    <d v="2016-11-03T18:00:08"/>
    <n v="-2837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x v="17"/>
    <d v="2012-12-12T20:00:24"/>
    <d v="2013-01-11T20:00:24"/>
    <n v="-4994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x v="17"/>
    <d v="2014-10-15T05:39:19"/>
    <d v="2014-11-14T06:39:19"/>
    <n v="-150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x v="17"/>
    <d v="2015-12-02T16:50:10"/>
    <d v="2015-12-30T16:50:10"/>
    <n v="-989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x v="17"/>
    <d v="2010-06-03T21:16:52"/>
    <d v="2010-07-21T19:00:00"/>
    <n v="-177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x v="17"/>
    <d v="2013-08-13T13:07:20"/>
    <d v="2013-09-14T13:07:20"/>
    <n v="-3489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x v="17"/>
    <d v="2013-10-28T05:41:54"/>
    <d v="2013-11-27T06:41:54"/>
    <n v="-1043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x v="17"/>
    <d v="2016-01-28T16:18:30"/>
    <d v="2016-02-11T16:18:30"/>
    <n v="-499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x v="17"/>
    <d v="2014-10-15T07:05:48"/>
    <d v="2014-11-16T08:05:48"/>
    <n v="-38728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x v="17"/>
    <d v="2015-03-03T17:36:22"/>
    <d v="2015-04-02T16:36:22"/>
    <n v="-9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x v="17"/>
    <d v="2010-06-26T00:35:56"/>
    <d v="2010-07-31T00:00:00"/>
    <n v="-20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x v="17"/>
    <d v="2016-06-13T06:49:59"/>
    <d v="2016-07-13T06:49:59"/>
    <n v="-4959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x v="17"/>
    <d v="2016-05-30T20:20:14"/>
    <d v="2016-06-29T20:20:14"/>
    <n v="-4488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x v="17"/>
    <d v="2014-02-13T19:58:29"/>
    <d v="2014-03-15T18:58:29"/>
    <n v="-2995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x v="17"/>
    <d v="2014-12-01T21:51:58"/>
    <d v="2015-01-10T07:59:00"/>
    <n v="-37259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x v="17"/>
    <d v="2014-01-08T15:10:27"/>
    <d v="2014-01-28T15:10:27"/>
    <n v="-24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x v="17"/>
    <d v="2016-03-01T17:56:25"/>
    <d v="2016-03-31T16:56:25"/>
    <n v="-488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x v="17"/>
    <d v="2013-08-02T20:30:06"/>
    <d v="2013-09-16T20:30:06"/>
    <n v="-5450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x v="17"/>
    <d v="2016-11-20T23:33:03"/>
    <d v="2016-12-23T07:59:00"/>
    <n v="-538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x v="17"/>
    <d v="2012-12-21T20:29:34"/>
    <d v="2013-02-04T20:29:34"/>
    <n v="-280229.8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x v="17"/>
    <d v="2011-06-16T17:32:54"/>
    <d v="2011-07-16T17:32:54"/>
    <n v="-357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x v="17"/>
    <d v="2012-04-19T17:05:05"/>
    <d v="2012-05-19T17:05:05"/>
    <n v="-991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x v="11"/>
    <d v="2015-08-24T20:27:39"/>
    <d v="2015-09-23T20:27:39"/>
    <n v="6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x v="11"/>
    <d v="2014-06-23T18:23:11"/>
    <d v="2014-07-24T18:23:11"/>
    <n v="55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x v="11"/>
    <d v="2015-04-17T21:35:20"/>
    <d v="2015-06-08T03:50:00"/>
    <n v="80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x v="11"/>
    <d v="2016-05-25T17:13:34"/>
    <d v="2016-06-25T03:59:00"/>
    <n v="14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x v="11"/>
    <d v="2016-03-09T16:00:35"/>
    <d v="2016-04-08T15:00:35"/>
    <n v="96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x v="11"/>
    <d v="2014-10-21T20:06:58"/>
    <d v="2014-12-05T21:06:58"/>
    <n v="93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x v="11"/>
    <d v="2012-09-01T01:35:37"/>
    <d v="2012-09-15T01:35:37"/>
    <n v="3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x v="11"/>
    <d v="2017-01-10T14:24:21"/>
    <d v="2017-02-10T05:00:00"/>
    <n v="3884.689999999998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x v="11"/>
    <d v="2017-02-27T16:49:11"/>
    <d v="2017-03-02T16:49:11"/>
    <n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x v="11"/>
    <d v="2015-07-13T18:00:22"/>
    <d v="2015-08-22T18:00:22"/>
    <n v="28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x v="11"/>
    <d v="2015-05-17T22:58:15"/>
    <d v="2015-06-22T05:00:00"/>
    <n v="24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x v="11"/>
    <d v="2015-03-19T13:55:20"/>
    <d v="2015-04-18T13:55:20"/>
    <n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x v="11"/>
    <d v="2013-08-09T16:37:23"/>
    <d v="2013-09-10T03:59:00"/>
    <n v="113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x v="11"/>
    <d v="2016-04-05T13:01:47"/>
    <d v="2016-05-05T13:01:47"/>
    <n v="11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x v="11"/>
    <d v="2016-07-14T00:13:06"/>
    <d v="2016-07-21T00:13:06"/>
    <n v="105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x v="11"/>
    <d v="2015-04-02T15:11:49"/>
    <d v="2015-05-02T15:11:49"/>
    <n v="130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x v="11"/>
    <d v="2016-05-12T06:01:07"/>
    <d v="2016-06-06T06:01:07"/>
    <n v="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x v="11"/>
    <d v="2016-12-19T15:16:37"/>
    <d v="2017-01-18T15:16:37"/>
    <n v="966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x v="11"/>
    <d v="2015-03-12T04:06:32"/>
    <d v="2015-04-11T04:06:32"/>
    <n v="61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x v="11"/>
    <d v="2015-10-02T16:04:28"/>
    <d v="2015-11-13T17:04:28"/>
    <n v="359.2100000000000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x v="32"/>
    <d v="2017-02-07T00:07:33"/>
    <d v="2017-02-21T00:07:33"/>
    <n v="106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x v="32"/>
    <d v="2014-08-28T21:37:05"/>
    <d v="2014-10-02T21:37:05"/>
    <n v="127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x v="32"/>
    <d v="2017-01-10T08:46:17"/>
    <d v="2017-02-09T05:00:00"/>
    <n v="700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x v="32"/>
    <d v="2016-01-11T16:34:01"/>
    <d v="2016-01-25T16:00:00"/>
    <n v="1847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x v="32"/>
    <d v="2013-02-14T08:23:59"/>
    <d v="2013-03-26T08:23:59"/>
    <n v="87848.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x v="32"/>
    <d v="2016-08-01T14:45:43"/>
    <d v="2016-09-07T02:00:00"/>
    <n v="193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x v="32"/>
    <d v="2015-03-05T05:01:06"/>
    <d v="2015-04-03T03:59:00"/>
    <n v="182928.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x v="32"/>
    <d v="2016-09-20T14:04:01"/>
    <d v="2016-10-25T17:00:00"/>
    <n v="1715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x v="32"/>
    <d v="2016-04-07T18:55:00"/>
    <d v="2016-04-21T22:00:00"/>
    <n v="48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x v="32"/>
    <d v="2016-02-17T15:00:04"/>
    <d v="2016-03-23T06:59:00"/>
    <n v="1607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x v="32"/>
    <d v="2017-02-02T20:00:27"/>
    <d v="2017-02-14T20:00:27"/>
    <n v="14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x v="32"/>
    <d v="2016-11-17T20:25:44"/>
    <d v="2016-12-15T23:00:00"/>
    <n v="117748.8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x v="32"/>
    <d v="2016-10-21T09:44:32"/>
    <d v="2016-11-21T04:59:00"/>
    <n v="5285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x v="32"/>
    <d v="2016-02-25T18:11:30"/>
    <d v="2016-03-26T17:11:30"/>
    <n v="4373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x v="32"/>
    <d v="2015-07-12T18:31:40"/>
    <d v="2015-08-11T18:31:40"/>
    <n v="93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x v="32"/>
    <d v="2016-11-01T11:41:42"/>
    <d v="2016-12-02T07:00:00"/>
    <n v="1937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x v="32"/>
    <d v="2015-01-29T14:00:59"/>
    <d v="2015-02-28T14:00:59"/>
    <n v="255309.3300000000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x v="32"/>
    <d v="2015-10-15T12:20:00"/>
    <d v="2015-11-14T13:20:00"/>
    <n v="1315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x v="32"/>
    <d v="2015-09-15T09:59:58"/>
    <d v="2015-10-15T09:59:58"/>
    <n v="422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x v="32"/>
    <d v="2015-06-08T15:01:08"/>
    <d v="2015-07-06T03:00:00"/>
    <n v="884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x v="15"/>
    <d v="2013-01-02T20:19:25"/>
    <d v="2013-01-16T20:19:25"/>
    <n v="310.99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x v="15"/>
    <d v="2012-10-02T20:22:48"/>
    <d v="2012-11-01T20:22:48"/>
    <n v="24167.2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x v="15"/>
    <d v="2015-08-25T20:38:02"/>
    <d v="2015-09-24T20:38:02"/>
    <n v="19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x v="15"/>
    <d v="2013-02-07T07:28:39"/>
    <d v="2013-03-09T07:28:39"/>
    <n v="49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x v="15"/>
    <d v="2012-05-02T19:43:09"/>
    <d v="2012-06-01T19:43:09"/>
    <n v="39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x v="15"/>
    <d v="2012-03-29T06:10:24"/>
    <d v="2012-04-16T06:10:24"/>
    <n v="3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x v="15"/>
    <d v="2013-10-17T04:39:33"/>
    <d v="2013-11-16T05:39:33"/>
    <n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x v="15"/>
    <d v="2012-02-07T21:10:26"/>
    <d v="2012-04-07T04:00:00"/>
    <n v="1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x v="15"/>
    <d v="2014-04-03T11:30:44"/>
    <d v="2014-04-14T23:00:00"/>
    <n v="25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x v="15"/>
    <d v="2012-02-17T01:35:10"/>
    <d v="2012-04-14T17:36:00"/>
    <n v="45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x v="15"/>
    <d v="2014-03-18T18:50:25"/>
    <d v="2014-04-10T06:59:00"/>
    <n v="239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x v="15"/>
    <d v="2013-10-01T17:56:17"/>
    <d v="2013-11-04T01:00:00"/>
    <n v="86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x v="15"/>
    <d v="2015-04-15T19:49:39"/>
    <d v="2015-05-15T19:49:39"/>
    <n v="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x v="15"/>
    <d v="2014-01-07T19:00:48"/>
    <d v="2014-02-06T19:00:48"/>
    <n v="1155.0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x v="15"/>
    <d v="2012-02-19T17:12:52"/>
    <d v="2012-03-13T06:59:00"/>
    <n v="31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x v="15"/>
    <d v="2015-07-09T18:02:25"/>
    <d v="2015-07-23T18:02:25"/>
    <n v="1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x v="15"/>
    <d v="2015-10-22T18:38:33"/>
    <d v="2015-11-02T08:00:00"/>
    <n v="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x v="15"/>
    <d v="2012-08-06T19:29:43"/>
    <d v="2012-08-29T00:00:00"/>
    <n v="456.6599999999998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x v="15"/>
    <d v="2015-07-20T17:15:12"/>
    <d v="2015-08-19T17:15:12"/>
    <n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x v="15"/>
    <d v="2013-06-27T01:27:16"/>
    <d v="2013-07-27T01:27:16"/>
    <n v="4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x v="32"/>
    <d v="2016-03-23T16:00:09"/>
    <d v="2016-04-23T00:00:00"/>
    <n v="6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x v="32"/>
    <d v="2011-12-29T18:54:07"/>
    <d v="2012-01-28T18:54:07"/>
    <n v="31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x v="32"/>
    <d v="2015-05-28T15:22:48"/>
    <d v="2015-06-27T15:22:48"/>
    <n v="11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x v="32"/>
    <d v="2016-10-01T16:01:15"/>
    <d v="2016-10-29T19:00:00"/>
    <n v="143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x v="32"/>
    <d v="2014-08-22T19:00:15"/>
    <d v="2014-09-21T19:00:15"/>
    <n v="177415.0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x v="32"/>
    <d v="2016-01-12T19:10:22"/>
    <d v="2016-02-12T04:59:00"/>
    <n v="1523.310000000001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x v="32"/>
    <d v="2013-10-14T19:22:35"/>
    <d v="2013-11-13T20:22:35"/>
    <n v="745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x v="32"/>
    <d v="2015-07-17T06:40:36"/>
    <d v="2015-08-16T06:40:36"/>
    <n v="10744.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x v="32"/>
    <d v="2013-07-29T15:56:31"/>
    <d v="2013-09-03T04:00:00"/>
    <n v="5692.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x v="32"/>
    <d v="2014-03-26T21:08:47"/>
    <d v="2014-04-25T21:08:47"/>
    <n v="220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x v="32"/>
    <d v="2013-05-29T21:51:41"/>
    <d v="2013-06-25T05:00:00"/>
    <n v="27803.2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x v="32"/>
    <d v="2014-06-16T19:03:28"/>
    <d v="2014-07-19T03:00:00"/>
    <n v="1979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x v="32"/>
    <d v="2015-11-23T09:05:39"/>
    <d v="2015-12-14T00:00:00"/>
    <n v="580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x v="32"/>
    <d v="2016-12-06T19:47:27"/>
    <d v="2017-01-05T19:47:27"/>
    <n v="106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x v="32"/>
    <d v="2015-02-27T00:31:51"/>
    <d v="2015-03-28T23:31:51"/>
    <n v="693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x v="32"/>
    <d v="2016-01-02T14:48:43"/>
    <d v="2016-02-01T14:48:43"/>
    <n v="12239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x v="32"/>
    <d v="2014-10-03T00:04:43"/>
    <d v="2014-11-12T07:59:00"/>
    <n v="4552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x v="32"/>
    <d v="2017-02-08T14:55:16"/>
    <d v="2017-03-10T14:55:16"/>
    <n v="149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x v="32"/>
    <d v="2013-10-25T23:00:14"/>
    <d v="2013-12-01T04:02:00"/>
    <n v="7006.669999999998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x v="32"/>
    <d v="2016-03-23T19:49:04"/>
    <d v="2016-04-22T19:49:04"/>
    <n v="853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x v="32"/>
    <d v="2017-01-31T19:51:40"/>
    <d v="2017-03-02T19:51:40"/>
    <n v="706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x v="32"/>
    <d v="2013-10-22T13:48:53"/>
    <d v="2013-11-27T03:02:00"/>
    <n v="126009.7600000000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x v="32"/>
    <d v="2017-03-06T18:01:30"/>
    <d v="2017-03-13T03:00:00"/>
    <n v="9301.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x v="32"/>
    <d v="2016-10-04T19:39:06"/>
    <d v="2016-10-16T20:30:00"/>
    <n v="1385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x v="32"/>
    <d v="2014-01-21T17:00:17"/>
    <d v="2014-02-21T18:00:00"/>
    <n v="10188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x v="32"/>
    <d v="2015-08-05T19:00:10"/>
    <d v="2015-09-04T19:00:10"/>
    <n v="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x v="32"/>
    <d v="2015-07-15T15:59:25"/>
    <d v="2015-07-29T15:59:25"/>
    <n v="82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x v="32"/>
    <d v="2016-11-14T21:01:18"/>
    <d v="2016-12-14T21:01:18"/>
    <n v="50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x v="32"/>
    <d v="2013-03-03T16:52:45"/>
    <d v="2013-04-02T15:52:45"/>
    <n v="240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x v="32"/>
    <d v="2016-11-03T00:07:53"/>
    <d v="2016-12-03T01:07:53"/>
    <n v="218778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x v="32"/>
    <d v="2014-07-26T08:17:57"/>
    <d v="2014-08-16T08:17:57"/>
    <n v="2928.190000000000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x v="32"/>
    <d v="2016-07-22T07:52:18"/>
    <d v="2016-08-06T07:52:18"/>
    <n v="1550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x v="32"/>
    <d v="2015-10-19T15:09:07"/>
    <d v="2015-11-18T16:09:07"/>
    <n v="1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x v="32"/>
    <d v="2017-01-17T15:32:48"/>
    <d v="2017-01-24T15:32:48"/>
    <n v="179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x v="32"/>
    <d v="2016-04-07T22:50:51"/>
    <d v="2016-05-07T22:50:51"/>
    <n v="737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x v="32"/>
    <d v="2016-11-08T10:50:46"/>
    <d v="2016-11-22T10:50:46"/>
    <n v="58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x v="32"/>
    <d v="2016-05-15T22:28:49"/>
    <d v="2016-06-19T23:00:00"/>
    <n v="13403.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x v="32"/>
    <d v="2015-05-12T18:01:27"/>
    <d v="2015-06-11T18:01:27"/>
    <n v="1023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x v="32"/>
    <d v="2016-11-28T19:18:56"/>
    <d v="2016-12-08T19:18:56"/>
    <n v="1767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x v="32"/>
    <d v="2014-02-25T00:24:10"/>
    <d v="2014-03-26T23:24:10"/>
    <n v="567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x v="32"/>
    <d v="2017-01-24T17:23:40"/>
    <d v="2017-02-14T17:23:40"/>
    <n v="679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x v="32"/>
    <d v="2014-10-14T14:02:38"/>
    <d v="2014-11-18T00:00:00"/>
    <n v="178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x v="32"/>
    <d v="2015-01-10T19:58:33"/>
    <d v="2015-01-31T19:58:33"/>
    <n v="116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x v="32"/>
    <d v="2016-05-06T13:58:34"/>
    <d v="2016-05-23T03:00:00"/>
    <n v="480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x v="32"/>
    <d v="2016-11-15T20:28:27"/>
    <d v="2016-11-22T20:28:27"/>
    <n v="39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x v="32"/>
    <d v="2016-04-09T20:59:52"/>
    <d v="2016-04-27T02:00:00"/>
    <n v="330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x v="32"/>
    <d v="2014-11-25T19:54:57"/>
    <d v="2014-12-21T01:00:00"/>
    <n v="5610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x v="32"/>
    <d v="2017-02-10T01:58:35"/>
    <d v="2017-03-12T01:58:35"/>
    <n v="72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x v="32"/>
    <d v="2017-02-10T16:54:23"/>
    <d v="2017-03-07T05:00:00"/>
    <n v="4254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x v="32"/>
    <d v="2016-12-21T20:51:53"/>
    <d v="2017-01-10T21:59:00"/>
    <n v="15506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x v="32"/>
    <d v="2016-11-10T00:00:04"/>
    <d v="2016-12-10T00:00:04"/>
    <n v="3661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x v="32"/>
    <d v="2015-11-07T16:47:16"/>
    <d v="2015-12-07T16:47:16"/>
    <n v="1256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x v="32"/>
    <d v="2017-02-15T13:10:42"/>
    <d v="2017-03-12T12:10:42"/>
    <n v="300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x v="32"/>
    <d v="2014-01-24T12:00:57"/>
    <d v="2014-02-23T12:00:57"/>
    <n v="49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x v="32"/>
    <d v="2014-11-22T14:47:59"/>
    <d v="2014-12-22T14:47:59"/>
    <n v="2000.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x v="32"/>
    <d v="2013-12-06T15:38:09"/>
    <d v="2014-01-05T15:38:09"/>
    <n v="26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x v="32"/>
    <d v="2012-01-28T16:17:03"/>
    <d v="2012-02-27T16:17:03"/>
    <n v="349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x v="32"/>
    <d v="2015-11-30T17:01:07"/>
    <d v="2016-01-03T22:59:00"/>
    <n v="341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x v="32"/>
    <d v="2015-01-16T19:21:39"/>
    <d v="2015-02-04T04:00:00"/>
    <n v="53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x v="32"/>
    <d v="2015-08-18T14:59:51"/>
    <d v="2015-09-17T14:59:51"/>
    <n v="29750.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x v="11"/>
    <d v="2011-05-24T06:51:37"/>
    <d v="2011-07-25T06:50:00"/>
    <n v="25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x v="11"/>
    <d v="2015-11-15T04:11:26"/>
    <d v="2016-01-14T04:11:26"/>
    <n v="64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x v="11"/>
    <d v="2012-03-10T03:00:04"/>
    <d v="2012-05-09T02:00:04"/>
    <n v="25.65999999999985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x v="11"/>
    <d v="2011-02-11T19:07:25"/>
    <d v="2011-03-12T04:00:00"/>
    <n v="373.2700000000004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x v="11"/>
    <d v="2012-05-30T04:27:23"/>
    <d v="2012-06-29T04:27:23"/>
    <n v="64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x v="11"/>
    <d v="2013-08-08T23:07:34"/>
    <d v="2013-09-06T03:59:00"/>
    <n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x v="11"/>
    <d v="2014-06-02T16:01:00"/>
    <d v="2014-06-23T16:01:00"/>
    <n v="898.9899999999997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x v="11"/>
    <d v="2012-06-07T19:51:29"/>
    <d v="2012-06-26T18:00:00"/>
    <n v="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x v="11"/>
    <d v="2013-10-24T23:57:40"/>
    <d v="2013-12-06T23:22:00"/>
    <n v="1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x v="11"/>
    <d v="2009-09-14T06:05:30"/>
    <d v="2009-12-01T17:00:00"/>
    <n v="6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x v="11"/>
    <d v="2012-03-19T23:26:58"/>
    <d v="2012-04-23T04:00:00"/>
    <n v="18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x v="11"/>
    <d v="2012-03-19T16:44:36"/>
    <d v="2012-04-18T16:44:36"/>
    <n v="145.0100000000002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x v="11"/>
    <d v="2012-08-30T16:59:59"/>
    <d v="2012-09-25T03:59:00"/>
    <n v="7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x v="11"/>
    <d v="2012-12-21T17:21:20"/>
    <d v="2013-01-20T17:21:20"/>
    <n v="2304.0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x v="11"/>
    <d v="2012-12-27T22:54:16"/>
    <d v="2013-01-26T22:54:16"/>
    <n v="30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x v="11"/>
    <d v="2012-01-19T17:33:46"/>
    <d v="2012-02-23T17:33:46"/>
    <n v="343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x v="11"/>
    <d v="2012-02-09T01:00:49"/>
    <d v="2012-03-14T03:59:00"/>
    <n v="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x v="11"/>
    <d v="2014-02-24T20:10:33"/>
    <d v="2014-03-26T19:10:33"/>
    <n v="152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x v="11"/>
    <d v="2011-01-22T00:46:49"/>
    <d v="2011-02-06T00:46:49"/>
    <n v="750.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x v="11"/>
    <d v="2012-06-14T17:26:56"/>
    <d v="2012-06-28T17:26:56"/>
    <n v="1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x v="14"/>
    <d v="2013-05-22T03:31:36"/>
    <d v="2013-06-21T03:31:36"/>
    <n v="1680.220000000000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x v="14"/>
    <d v="2013-11-27T20:50:34"/>
    <d v="2013-12-31T07:00:00"/>
    <n v="16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x v="14"/>
    <d v="2011-11-03T02:39:56"/>
    <d v="2011-12-13T03:39:56"/>
    <n v="603.6099999999996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x v="14"/>
    <d v="2010-11-20T19:34:51"/>
    <d v="2011-01-01T04:59:00"/>
    <n v="42.02000000000043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x v="14"/>
    <d v="2014-07-14T16:41:12"/>
    <d v="2014-08-08T18:00:00"/>
    <n v="22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x v="14"/>
    <d v="2012-02-09T04:02:09"/>
    <d v="2012-03-10T04:02:09"/>
    <n v="236.5500000000001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x v="14"/>
    <d v="2012-04-05T19:15:33"/>
    <d v="2012-05-05T19:15:28"/>
    <n v="130.7900000000001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x v="14"/>
    <d v="2014-07-31T23:06:36"/>
    <d v="2014-08-29T01:00:00"/>
    <n v="653.1100000000005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x v="14"/>
    <d v="2013-02-02T23:42:17"/>
    <d v="2013-03-09T23:42:17"/>
    <n v="400.470000000000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x v="14"/>
    <d v="2013-02-19T19:03:35"/>
    <d v="2013-03-21T18:03:35"/>
    <n v="60835.36000000000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x v="14"/>
    <d v="2014-04-07T00:06:29"/>
    <d v="2014-05-07T00:06:29"/>
    <n v="37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x v="14"/>
    <d v="2014-03-18T15:11:18"/>
    <d v="2014-04-18T23:00:00"/>
    <n v="23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x v="14"/>
    <d v="2012-04-03T23:00:26"/>
    <d v="2012-05-03T23:00:26"/>
    <n v="3792.020000000000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x v="14"/>
    <d v="2012-05-08T13:14:17"/>
    <d v="2012-06-07T13:14:17"/>
    <n v="683.640000000000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x v="14"/>
    <d v="2012-04-05T17:25:43"/>
    <d v="2012-05-05T17:25:43"/>
    <n v="6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x v="14"/>
    <d v="2009-09-23T17:24:10"/>
    <d v="2009-12-09T18:24:00"/>
    <n v="606.3999999999996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x v="14"/>
    <d v="2010-01-14T13:00:49"/>
    <d v="2010-02-15T05:00:00"/>
    <n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x v="14"/>
    <d v="2009-08-25T15:26:54"/>
    <d v="2009-09-26T03:59:00"/>
    <n v="105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x v="14"/>
    <d v="2013-11-15T01:58:05"/>
    <d v="2013-12-15T01:58:05"/>
    <n v="23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x v="14"/>
    <d v="2014-02-26T19:36:40"/>
    <d v="2014-04-02T18:36:40"/>
    <n v="43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x v="33"/>
    <d v="2017-03-05T06:15:01"/>
    <d v="2017-04-04T05:15:01"/>
    <n v="-642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x v="33"/>
    <d v="2017-03-10T21:29:29"/>
    <d v="2017-04-09T20:29:29"/>
    <n v="-261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x v="33"/>
    <d v="2017-03-13T18:07:27"/>
    <d v="2017-03-20T18:07:27"/>
    <n v="-13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x v="33"/>
    <d v="2017-02-24T21:14:45"/>
    <d v="2017-03-26T20:14:45"/>
    <n v="-59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x v="33"/>
    <d v="2017-02-28T00:32:11"/>
    <d v="2017-03-29T23:32:11"/>
    <n v="-92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x v="33"/>
    <d v="2017-03-10T00:49:08"/>
    <d v="2017-04-30T17:00:00"/>
    <n v="-1489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x v="33"/>
    <d v="2014-07-22T22:00:40"/>
    <d v="2014-08-26T22:00:40"/>
    <n v="149133.0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x v="33"/>
    <d v="2015-05-15T18:45:37"/>
    <d v="2015-06-14T18:45:37"/>
    <n v="1544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x v="33"/>
    <d v="2014-06-17T14:59:06"/>
    <d v="2014-07-17T14:59:06"/>
    <n v="148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x v="33"/>
    <d v="2015-11-24T21:35:43"/>
    <d v="2015-12-25T00:00:00"/>
    <n v="84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x v="33"/>
    <d v="2014-07-19T00:08:10"/>
    <d v="2014-08-18T00:08:10"/>
    <n v="3545.100000000000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x v="33"/>
    <d v="2015-01-07T15:04:31"/>
    <d v="2015-02-06T15:04:31"/>
    <n v="157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x v="33"/>
    <d v="2014-05-08T15:36:30"/>
    <d v="2014-05-29T17:50:00"/>
    <n v="67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x v="33"/>
    <d v="2014-10-06T16:04:58"/>
    <d v="2014-11-05T17:34:00"/>
    <n v="7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x v="33"/>
    <d v="2014-05-12T13:44:03"/>
    <d v="2014-06-11T13:44:03"/>
    <n v="56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x v="33"/>
    <d v="2014-01-27T22:11:35"/>
    <d v="2014-03-08T22:11:35"/>
    <n v="84146.5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x v="33"/>
    <d v="2014-05-27T15:22:23"/>
    <d v="2014-06-26T15:22:23"/>
    <n v="127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x v="33"/>
    <d v="2014-05-30T21:31:24"/>
    <d v="2014-06-29T21:31:24"/>
    <n v="171.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x v="33"/>
    <d v="2016-11-18T19:11:49"/>
    <d v="2016-12-19T07:59:00"/>
    <n v="4855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x v="33"/>
    <d v="2016-09-30T15:25:38"/>
    <d v="2016-10-30T15:25:38"/>
    <n v="231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x v="7"/>
    <d v="2015-06-12T19:31:44"/>
    <d v="2015-07-12T19:31:44"/>
    <n v="-50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x v="7"/>
    <d v="2014-09-15T16:51:10"/>
    <d v="2014-10-06T05:00:00"/>
    <n v="-55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x v="7"/>
    <d v="2015-11-19T19:48:25"/>
    <d v="2016-01-08T19:47:00"/>
    <n v="-97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x v="7"/>
    <d v="2016-05-25T17:27:49"/>
    <d v="2016-06-24T17:27:49"/>
    <n v="-99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x v="7"/>
    <d v="2015-02-25T00:02:36"/>
    <d v="2015-03-31T23:39:00"/>
    <n v="-30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x v="7"/>
    <d v="2016-09-02T19:10:31"/>
    <d v="2016-10-17T19:10:31"/>
    <n v="-5996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x v="7"/>
    <d v="2016-07-26T14:34:36"/>
    <d v="2016-08-25T14:34:36"/>
    <n v="-98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x v="7"/>
    <d v="2015-12-22T22:22:18"/>
    <d v="2016-02-20T22:22:18"/>
    <n v="-6973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x v="7"/>
    <d v="2015-07-13T18:37:08"/>
    <d v="2015-08-11T18:37:08"/>
    <n v="-4749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x v="7"/>
    <d v="2016-12-04T20:12:50"/>
    <d v="2017-01-03T20:12:50"/>
    <n v="-500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x v="7"/>
    <d v="2015-03-31T02:25:39"/>
    <d v="2015-04-30T02:25:39"/>
    <n v="-1879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x v="7"/>
    <d v="2015-04-07T15:12:32"/>
    <d v="2015-06-06T15:12:32"/>
    <n v="-20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x v="7"/>
    <d v="2015-04-09T16:13:42"/>
    <d v="2015-04-21T16:13:42"/>
    <n v="-100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x v="7"/>
    <d v="2014-11-11T17:21:00"/>
    <d v="2015-01-10T17:21:00"/>
    <n v="-3497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x v="7"/>
    <d v="2015-04-02T22:02:16"/>
    <d v="2015-05-02T22:02:16"/>
    <n v="-794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x v="7"/>
    <d v="2015-05-06T18:48:24"/>
    <d v="2015-06-05T18:48:24"/>
    <n v="-100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x v="7"/>
    <d v="2015-09-17T14:52:58"/>
    <d v="2015-10-17T14:52:58"/>
    <n v="-270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x v="7"/>
    <d v="2014-12-05T22:20:36"/>
    <d v="2015-01-31T00:39:00"/>
    <n v="-15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x v="7"/>
    <d v="2015-06-04T15:35:24"/>
    <d v="2015-08-03T15:35:24"/>
    <n v="-63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x v="7"/>
    <d v="2016-01-08T16:58:00"/>
    <d v="2016-02-07T16:58:00"/>
    <n v="-499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x v="7"/>
    <d v="2016-04-06T20:36:48"/>
    <d v="2016-04-30T22:00:00"/>
    <n v="-2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x v="7"/>
    <d v="2014-11-11T16:31:10"/>
    <d v="2014-12-11T16:31:10"/>
    <n v="-3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x v="7"/>
    <d v="2015-11-14T00:16:40"/>
    <d v="2015-12-29T00:16:40"/>
    <n v="-1750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x v="7"/>
    <d v="2015-09-01T22:25:56"/>
    <d v="2015-10-26T22:25:56"/>
    <n v="-12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x v="7"/>
    <d v="2015-12-08T17:40:25"/>
    <d v="2016-01-17T23:00:00"/>
    <n v="-10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x v="7"/>
    <d v="2015-09-21T12:45:33"/>
    <d v="2015-10-21T12:45:33"/>
    <n v="-2237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x v="7"/>
    <d v="2016-02-25T23:16:56"/>
    <d v="2016-04-25T22:16:56"/>
    <n v="-4933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x v="7"/>
    <d v="2015-02-28T17:19:25"/>
    <d v="2015-04-14T16:19:25"/>
    <n v="-399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x v="7"/>
    <d v="2016-01-11T19:30:11"/>
    <d v="2016-02-10T19:30:11"/>
    <n v="-250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x v="7"/>
    <d v="2014-11-18T04:32:21"/>
    <d v="2014-12-18T04:32:21"/>
    <n v="-2491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x v="7"/>
    <d v="2015-05-26T18:39:56"/>
    <d v="2015-06-25T18:39:56"/>
    <n v="-20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x v="7"/>
    <d v="2015-03-25T01:39:31"/>
    <d v="2015-04-24T01:39:31"/>
    <n v="-532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x v="7"/>
    <d v="2015-07-30T15:53:44"/>
    <d v="2015-08-29T15:53:44"/>
    <n v="-84995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x v="7"/>
    <d v="2015-01-13T20:14:20"/>
    <d v="2015-02-12T20:14:20"/>
    <n v="-2199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x v="7"/>
    <d v="2016-08-10T20:03:57"/>
    <d v="2016-09-09T20:03:57"/>
    <n v="-100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x v="7"/>
    <d v="2015-11-10T22:12:46"/>
    <d v="2015-12-10T22:12:46"/>
    <n v="-2673.6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x v="7"/>
    <d v="2016-10-26T20:53:03"/>
    <d v="2016-11-25T21:53:03"/>
    <n v="-250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x v="7"/>
    <d v="2015-07-28T00:18:50"/>
    <d v="2015-08-26T00:18:50"/>
    <n v="-11000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x v="7"/>
    <d v="2015-08-21T00:23:36"/>
    <d v="2015-10-05T00:23:36"/>
    <n v="-300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x v="7"/>
    <d v="2015-09-01T19:02:22"/>
    <d v="2015-10-01T19:02:22"/>
    <n v="-1494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x v="7"/>
    <d v="2015-03-11T22:27:28"/>
    <d v="2015-04-10T22:27:28"/>
    <n v="-847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x v="7"/>
    <d v="2015-07-10T04:30:03"/>
    <d v="2015-08-04T04:30:03"/>
    <n v="-292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x v="7"/>
    <d v="2015-01-23T01:21:47"/>
    <d v="2015-02-22T01:21:47"/>
    <n v="-956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x v="7"/>
    <d v="2014-10-15T01:37:23"/>
    <d v="2014-11-14T02:37:23"/>
    <n v="-99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x v="7"/>
    <d v="2015-07-06T16:50:32"/>
    <d v="2015-08-05T16:50:32"/>
    <n v="-6421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x v="7"/>
    <d v="2014-11-11T20:07:04"/>
    <d v="2015-01-10T20:07:04"/>
    <n v="-300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x v="7"/>
    <d v="2016-06-07T15:02:20"/>
    <d v="2016-07-22T15:02:20"/>
    <n v="-14897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x v="7"/>
    <d v="2014-12-16T20:29:19"/>
    <d v="2015-01-15T19:29:00"/>
    <n v="-365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x v="7"/>
    <d v="2015-06-24T15:40:52"/>
    <d v="2015-07-25T21:59:00"/>
    <n v="-1597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x v="7"/>
    <d v="2014-11-25T06:17:44"/>
    <d v="2015-01-04T06:17:44"/>
    <n v="-5100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x v="7"/>
    <d v="2015-03-01T19:04:04"/>
    <d v="2015-03-31T18:04:04"/>
    <n v="-1997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x v="7"/>
    <d v="2015-09-29T02:53:43"/>
    <d v="2015-10-29T02:53:43"/>
    <n v="-420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x v="7"/>
    <d v="2015-07-09T15:33:37"/>
    <d v="2015-08-08T15:33:37"/>
    <n v="-999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x v="7"/>
    <d v="2015-01-27T08:41:33"/>
    <d v="2015-02-26T08:41:33"/>
    <n v="-499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x v="7"/>
    <d v="2016-12-13T02:54:47"/>
    <d v="2017-01-10T08:57:00"/>
    <n v="-330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x v="7"/>
    <d v="2015-09-15T20:22:38"/>
    <d v="2015-10-15T20:22:38"/>
    <n v="-499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x v="7"/>
    <d v="2014-12-03T21:14:16"/>
    <d v="2015-01-02T21:14:16"/>
    <n v="-1240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x v="7"/>
    <d v="2015-06-02T21:59:44"/>
    <d v="2015-07-02T21:59:44"/>
    <n v="-40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x v="7"/>
    <d v="2014-11-13T20:28:26"/>
    <d v="2014-12-18T20:28:26"/>
    <n v="-130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x v="7"/>
    <d v="2016-03-15T06:26:04"/>
    <d v="2016-04-14T06:26:04"/>
    <n v="-500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x v="19"/>
    <d v="2016-01-05T19:44:56"/>
    <d v="2016-03-05T19:44:56"/>
    <n v="-277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x v="19"/>
    <d v="2015-04-13T16:18:51"/>
    <d v="2015-05-13T16:18:51"/>
    <n v="-1194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x v="19"/>
    <d v="2016-01-30T21:10:58"/>
    <d v="2016-03-30T20:10:58"/>
    <n v="-99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x v="19"/>
    <d v="2015-12-04T00:56:47"/>
    <d v="2016-01-03T00:56:47"/>
    <n v="-150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x v="19"/>
    <d v="2016-08-13T14:02:55"/>
    <d v="2016-09-03T14:02:55"/>
    <n v="-387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x v="19"/>
    <d v="2014-12-10T02:39:50"/>
    <d v="2015-01-19T02:39:50"/>
    <n v="-190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x v="19"/>
    <d v="2015-03-19T13:48:48"/>
    <d v="2015-04-11T06:00:00"/>
    <n v="-1644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x v="19"/>
    <d v="2014-10-07T03:22:37"/>
    <d v="2014-11-06T04:22:37"/>
    <n v="-1497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x v="19"/>
    <d v="2015-07-19T21:01:15"/>
    <d v="2015-08-18T21:01:15"/>
    <n v="-2454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x v="19"/>
    <d v="2015-08-08T09:47:55"/>
    <d v="2015-09-07T09:47:55"/>
    <n v="-150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x v="19"/>
    <d v="2015-07-26T17:34:42"/>
    <d v="2015-08-25T17:34:42"/>
    <n v="-2484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x v="19"/>
    <d v="2016-10-12T17:41:13"/>
    <d v="2016-11-26T18:41:13"/>
    <n v="-80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x v="19"/>
    <d v="2014-05-01T02:38:02"/>
    <d v="2014-05-31T23:30:00"/>
    <n v="-297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x v="19"/>
    <d v="2015-07-13T16:41:00"/>
    <d v="2015-08-22T03:59:00"/>
    <n v="-1454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x v="19"/>
    <d v="2016-06-15T20:42:26"/>
    <d v="2016-07-15T20:42:26"/>
    <n v="-5966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x v="19"/>
    <d v="2015-01-15T17:42:23"/>
    <d v="2015-03-14T15:00:00"/>
    <n v="-1999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x v="19"/>
    <d v="2014-07-11T21:13:07"/>
    <d v="2014-08-10T21:13:07"/>
    <n v="-10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x v="19"/>
    <d v="2015-01-23T20:34:04"/>
    <d v="2015-03-24T19:34:04"/>
    <n v="-2499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x v="19"/>
    <d v="2014-12-20T17:43:09"/>
    <d v="2015-02-18T17:43:09"/>
    <n v="-30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x v="19"/>
    <d v="2014-09-11T00:41:35"/>
    <d v="2014-11-10T01:41:35"/>
    <n v="-1436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x v="19"/>
    <d v="2015-01-22T16:29:56"/>
    <d v="2015-02-21T16:29:56"/>
    <n v="-599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x v="19"/>
    <d v="2015-02-09T17:23:56"/>
    <d v="2015-03-11T16:23:56"/>
    <n v="-49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x v="19"/>
    <d v="2014-12-01T16:54:50"/>
    <d v="2014-12-31T16:54:50"/>
    <n v="-5999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x v="19"/>
    <d v="2014-09-27T21:25:08"/>
    <d v="2014-10-27T21:25:08"/>
    <n v="-2469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x v="19"/>
    <d v="2016-05-12T21:55:49"/>
    <d v="2016-05-27T22:04:00"/>
    <n v="-349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x v="19"/>
    <d v="2015-06-09T04:04:52"/>
    <d v="2015-08-08T04:04:52"/>
    <n v="-200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x v="19"/>
    <d v="2016-02-12T07:38:53"/>
    <d v="2016-03-23T06:38:53"/>
    <n v="-4999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x v="19"/>
    <d v="2015-02-10T18:49:11"/>
    <d v="2015-03-12T17:49:11"/>
    <n v="-3499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x v="19"/>
    <d v="2016-12-30T21:06:06"/>
    <d v="2017-02-05T16:44:00"/>
    <n v="-13799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x v="19"/>
    <d v="2016-01-13T03:08:24"/>
    <d v="2016-02-12T03:08:24"/>
    <n v="-297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x v="19"/>
    <d v="2016-04-29T02:23:33"/>
    <d v="2016-06-28T02:23:33"/>
    <n v="-999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x v="19"/>
    <d v="2015-02-06T05:14:57"/>
    <d v="2015-03-08T05:14:57"/>
    <n v="-13998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x v="19"/>
    <d v="2016-01-28T21:35:43"/>
    <d v="2016-02-27T21:35:43"/>
    <n v="-100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x v="19"/>
    <d v="2015-06-25T04:27:54"/>
    <d v="2015-08-04T04:27:54"/>
    <n v="-1997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x v="19"/>
    <d v="2015-09-05T06:39:46"/>
    <d v="2015-10-05T06:39:46"/>
    <n v="-24877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x v="19"/>
    <d v="2015-11-30T14:46:10"/>
    <d v="2016-01-29T14:46:10"/>
    <n v="-1169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x v="19"/>
    <d v="2015-01-27T23:09:48"/>
    <d v="2015-03-17T18:00:00"/>
    <n v="-80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x v="19"/>
    <d v="2015-10-08T21:57:42"/>
    <d v="2015-12-07T22:57:42"/>
    <n v="-149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x v="19"/>
    <d v="2015-09-18T19:38:49"/>
    <d v="2015-10-18T19:38:49"/>
    <n v="-1000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x v="19"/>
    <d v="2016-01-14T21:35:13"/>
    <d v="2016-02-13T21:35:13"/>
    <n v="-499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x v="33"/>
    <d v="2015-07-02T03:00:54"/>
    <d v="2015-07-23T04:59:00"/>
    <n v="59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x v="33"/>
    <d v="2015-02-17T16:00:28"/>
    <d v="2015-03-19T15:00:28"/>
    <n v="62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x v="33"/>
    <d v="2014-07-16T15:00:22"/>
    <d v="2014-08-15T15:00:22"/>
    <n v="20502.98999999999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x v="33"/>
    <d v="2016-04-25T18:06:31"/>
    <d v="2016-05-25T18:06:31"/>
    <n v="25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x v="33"/>
    <d v="2015-08-27T04:33:41"/>
    <d v="2015-09-26T04:33:41"/>
    <n v="36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x v="33"/>
    <d v="2016-10-27T14:27:51"/>
    <d v="2016-11-26T15:27:51"/>
    <n v="339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x v="33"/>
    <d v="2016-10-11T11:16:33"/>
    <d v="2016-11-12T04:00:00"/>
    <n v="818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x v="33"/>
    <d v="2016-08-25T07:35:13"/>
    <d v="2016-08-31T05:36:00"/>
    <n v="3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x v="33"/>
    <d v="2014-10-31T03:25:15"/>
    <d v="2014-11-30T04:25:15"/>
    <n v="8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x v="33"/>
    <d v="2014-09-20T01:44:16"/>
    <d v="2014-10-28T03:11:00"/>
    <n v="230.0300000000006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x v="33"/>
    <d v="2017-02-13T21:48:10"/>
    <d v="2017-03-05T21:48:10"/>
    <n v="154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x v="33"/>
    <d v="2015-11-30T20:15:00"/>
    <d v="2015-12-29T23:00:00"/>
    <n v="20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x v="33"/>
    <d v="2017-01-03T16:36:49"/>
    <d v="2017-02-02T16:36:49"/>
    <n v="164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x v="33"/>
    <d v="2017-02-04T04:50:08"/>
    <d v="2017-03-11T04:50:08"/>
    <n v="29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x v="33"/>
    <d v="2016-03-23T18:45:50"/>
    <d v="2016-04-20T18:45:50"/>
    <n v="24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x v="33"/>
    <d v="2017-01-26T23:03:59"/>
    <d v="2017-02-25T23:03:59"/>
    <n v="121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x v="33"/>
    <d v="2016-02-23T14:27:36"/>
    <d v="2016-03-24T13:27:36"/>
    <n v="53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x v="33"/>
    <d v="2016-05-05T20:55:18"/>
    <d v="2016-06-09T19:00:00"/>
    <n v="50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x v="33"/>
    <d v="2016-02-07T15:18:05"/>
    <d v="2016-03-23T14:18:05"/>
    <n v="67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x v="33"/>
    <d v="2016-11-30T04:29:27"/>
    <d v="2017-01-03T04:17:00"/>
    <n v="6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x v="14"/>
    <d v="2011-08-29T00:18:17"/>
    <d v="2011-10-01T03:00:00"/>
    <n v="28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x v="14"/>
    <d v="2012-06-29T04:28:16"/>
    <d v="2012-07-19T04:28:16"/>
    <n v="321.2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x v="14"/>
    <d v="2013-03-08T02:40:25"/>
    <d v="2013-04-16T19:00:00"/>
    <n v="3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x v="14"/>
    <d v="2015-09-01T21:36:37"/>
    <d v="2015-09-30T19:29:00"/>
    <n v="22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x v="14"/>
    <d v="2012-08-24T17:15:48"/>
    <d v="2012-09-23T17:15:48"/>
    <n v="56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x v="14"/>
    <d v="2013-04-09T02:27:33"/>
    <d v="2013-05-09T02:27:33"/>
    <n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x v="14"/>
    <d v="2012-04-26T20:58:51"/>
    <d v="2012-05-10T17:00:00"/>
    <n v="18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x v="14"/>
    <d v="2012-09-22T03:42:01"/>
    <d v="2012-10-28T05:00:00"/>
    <n v="144.340000000000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x v="14"/>
    <d v="2011-01-14T10:18:49"/>
    <d v="2011-02-08T10:18:49"/>
    <n v="16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x v="14"/>
    <d v="2012-04-24T01:47:35"/>
    <d v="2012-05-24T01:47:35"/>
    <n v="31.640000000000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x v="14"/>
    <d v="2011-12-16T23:49:52"/>
    <d v="2012-01-25T23:49:52"/>
    <n v="1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x v="14"/>
    <d v="2010-06-25T02:46:20"/>
    <d v="2010-09-04T01:03:00"/>
    <n v="2682.020000000000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x v="14"/>
    <d v="2012-10-11T17:57:49"/>
    <d v="2012-11-10T18:57:49"/>
    <n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x v="14"/>
    <d v="2010-08-27T00:16:16"/>
    <d v="2010-10-11T00:16:16"/>
    <n v="0.1800000000002910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x v="14"/>
    <d v="2010-05-12T06:54:15"/>
    <d v="2010-07-10T22:00:00"/>
    <n v="11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x v="14"/>
    <d v="2014-10-01T07:52:50"/>
    <d v="2014-11-03T08:52:50"/>
    <n v="160.7199999999998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x v="14"/>
    <d v="2012-06-28T16:35:45"/>
    <d v="2012-08-12T16:35:45"/>
    <n v="53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x v="14"/>
    <d v="2012-12-14T22:48:33"/>
    <d v="2013-01-13T22:48:33"/>
    <n v="22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x v="14"/>
    <d v="2012-07-17T17:26:34"/>
    <d v="2012-07-28T02:00:00"/>
    <n v="100.32999999999998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x v="14"/>
    <d v="2015-08-11T22:28:04"/>
    <d v="2015-10-10T22:28:04"/>
    <n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x v="14"/>
    <d v="2012-03-31T15:30:08"/>
    <d v="2012-04-30T15:30:08"/>
    <n v="516.439999999999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x v="14"/>
    <d v="2011-06-17T18:46:23"/>
    <d v="2011-08-01T18:46:23"/>
    <n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x v="14"/>
    <d v="2012-03-02T18:00:03"/>
    <d v="2012-05-01T17:00:03"/>
    <n v="15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x v="14"/>
    <d v="2011-08-16T22:00:03"/>
    <d v="2011-09-15T22:00:03"/>
    <n v="676.1099999999996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x v="14"/>
    <d v="2011-09-07T23:57:59"/>
    <d v="2011-10-12T23:57:59"/>
    <n v="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x v="14"/>
    <d v="2012-03-23T16:59:36"/>
    <d v="2012-04-22T16:59:36"/>
    <n v="49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x v="14"/>
    <d v="2012-04-27T01:59:57"/>
    <d v="2012-05-27T01:59:57"/>
    <n v="0.7599999999999909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x v="14"/>
    <d v="2011-10-17T15:11:48"/>
    <d v="2011-11-16T16:11:48"/>
    <n v="20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x v="14"/>
    <d v="2013-04-09T16:33:59"/>
    <d v="2013-05-09T16:33:59"/>
    <n v="1178.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x v="14"/>
    <d v="2012-04-24T05:27:56"/>
    <d v="2012-06-23T05:27:56"/>
    <n v="10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x v="14"/>
    <d v="2010-12-30T20:08:34"/>
    <d v="2011-01-16T01:51:00"/>
    <n v="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x v="14"/>
    <d v="2012-04-25T23:39:48"/>
    <d v="2012-06-16T09:59:00"/>
    <n v="15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x v="14"/>
    <d v="2013-03-15T04:02:20"/>
    <d v="2013-04-29T04:02:20"/>
    <n v="57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x v="14"/>
    <d v="2012-04-23T15:29:04"/>
    <d v="2012-05-23T15:29:04"/>
    <n v="15.0799999999999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x v="14"/>
    <d v="2012-05-07T22:42:55"/>
    <d v="2012-06-06T22:42:55"/>
    <n v="413.049999999999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x v="14"/>
    <d v="2013-02-22T23:54:52"/>
    <d v="2013-03-29T22:54:52"/>
    <n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x v="14"/>
    <d v="2011-07-06T21:05:38"/>
    <d v="2011-08-05T21:05:38"/>
    <n v="510.8599999999996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x v="14"/>
    <d v="2015-01-13T23:13:07"/>
    <d v="2015-01-27T23:13:07"/>
    <n v="5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x v="14"/>
    <d v="2012-11-13T15:33:57"/>
    <d v="2012-12-31T18:00:00"/>
    <n v="410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x v="14"/>
    <d v="2012-05-24T18:32:55"/>
    <d v="2012-06-23T18:32:55"/>
    <n v="8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x v="34"/>
    <d v="2015-08-28T18:38:24"/>
    <d v="2015-09-27T18:38:24"/>
    <n v="-1071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x v="34"/>
    <d v="2014-08-07T19:48:38"/>
    <d v="2014-09-21T19:48:38"/>
    <n v="-1099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x v="34"/>
    <d v="2016-05-08T21:35:08"/>
    <d v="2016-06-07T21:06:00"/>
    <n v="-100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x v="34"/>
    <d v="2014-10-16T00:22:14"/>
    <d v="2014-11-15T01:22:14"/>
    <n v="-350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x v="34"/>
    <d v="2015-02-12T01:20:16"/>
    <d v="2015-03-14T00:20:16"/>
    <n v="-70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x v="34"/>
    <d v="2015-09-11T07:07:49"/>
    <d v="2015-10-03T21:00:00"/>
    <n v="-497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x v="34"/>
    <d v="2015-04-11T01:45:04"/>
    <d v="2015-05-11T01:45:04"/>
    <n v="-4285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x v="34"/>
    <d v="2014-07-15T22:50:34"/>
    <d v="2014-08-14T22:50:34"/>
    <n v="-200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x v="34"/>
    <d v="2015-02-23T19:25:49"/>
    <d v="2015-04-20T18:25:49"/>
    <n v="-940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x v="34"/>
    <d v="2015-03-15T23:56:12"/>
    <d v="2015-05-14T23:56:12"/>
    <n v="-499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x v="34"/>
    <d v="2016-01-02T10:43:33"/>
    <d v="2016-02-01T10:43:33"/>
    <n v="-1000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x v="34"/>
    <d v="2014-11-28T21:02:41"/>
    <d v="2014-12-13T21:02:41"/>
    <n v="-115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x v="34"/>
    <d v="2016-12-28T00:09:49"/>
    <d v="2017-02-26T00:09:49"/>
    <n v="-18000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x v="34"/>
    <d v="2014-08-03T09:21:17"/>
    <d v="2014-08-20T09:21:17"/>
    <n v="-1179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x v="34"/>
    <d v="2015-01-23T20:09:13"/>
    <d v="2015-02-22T20:09:13"/>
    <n v="-407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x v="34"/>
    <d v="2014-10-30T15:40:52"/>
    <d v="2014-11-29T16:40:52"/>
    <n v="-220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x v="34"/>
    <d v="2015-02-17T19:15:30"/>
    <d v="2015-03-19T18:15:30"/>
    <n v="-1623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x v="34"/>
    <d v="2014-10-14T16:20:28"/>
    <d v="2014-11-13T17:20:28"/>
    <n v="-500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x v="34"/>
    <d v="2014-06-19T03:43:24"/>
    <d v="2014-07-19T03:43:24"/>
    <n v="-1499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x v="34"/>
    <d v="2016-08-30T14:24:45"/>
    <d v="2016-10-15T19:21:00"/>
    <n v="-1000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x v="35"/>
    <d v="2015-09-22T23:13:41"/>
    <d v="2015-10-13T23:13:41"/>
    <n v="1185.989999999999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x v="35"/>
    <d v="2016-03-31T13:46:00"/>
    <d v="2016-04-22T14:52:00"/>
    <n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x v="35"/>
    <d v="2014-10-18T23:24:52"/>
    <d v="2014-11-18T00:24:52"/>
    <n v="50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x v="35"/>
    <d v="2014-11-18T19:22:37"/>
    <d v="2014-12-21T04:30:00"/>
    <n v="12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x v="35"/>
    <d v="2012-05-29T20:16:11"/>
    <d v="2012-06-28T20:16:11"/>
    <n v="2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x v="35"/>
    <d v="2014-11-10T02:11:14"/>
    <d v="2014-12-08T04:59:00"/>
    <n v="51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x v="35"/>
    <d v="2013-09-29T18:01:31"/>
    <d v="2013-10-18T03:59:00"/>
    <n v="8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x v="35"/>
    <d v="2015-08-01T20:01:43"/>
    <d v="2015-08-20T11:00:00"/>
    <n v="289.9899999999997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x v="35"/>
    <d v="2012-02-09T01:56:15"/>
    <d v="2012-03-25T00:56:15"/>
    <n v="25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x v="35"/>
    <d v="2015-03-18T20:45:05"/>
    <d v="2015-04-20T04:50:00"/>
    <n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x v="35"/>
    <d v="2015-07-23T16:19:14"/>
    <d v="2015-08-15T03:59:00"/>
    <n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x v="35"/>
    <d v="2012-07-17T20:22:46"/>
    <d v="2012-08-16T20:22:46"/>
    <n v="104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x v="35"/>
    <d v="2013-01-30T18:01:51"/>
    <d v="2013-03-01T18:01:08"/>
    <n v="8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x v="35"/>
    <d v="2009-11-10T16:48:32"/>
    <d v="2010-01-01T06:00:00"/>
    <n v="1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x v="35"/>
    <d v="2014-10-31T18:59:05"/>
    <d v="2014-12-01T19:59:05"/>
    <n v="75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x v="35"/>
    <d v="2013-07-09T02:32:46"/>
    <d v="2013-07-30T02:32:46"/>
    <n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x v="35"/>
    <d v="2011-06-02T15:34:15"/>
    <d v="2011-08-01T15:34:15"/>
    <n v="1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x v="35"/>
    <d v="2013-01-24T12:14:21"/>
    <d v="2013-02-24T04:59:00"/>
    <n v="2343.169999999998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x v="35"/>
    <d v="2014-12-04T21:39:12"/>
    <d v="2015-02-02T21:39:12"/>
    <n v="2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x v="35"/>
    <d v="2011-08-30T16:12:01"/>
    <d v="2011-10-29T16:12:01"/>
    <n v="8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x v="35"/>
    <d v="2013-07-28T10:46:58"/>
    <d v="2013-09-26T10:46:58"/>
    <n v="24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x v="35"/>
    <d v="2013-08-23T10:14:17"/>
    <d v="2013-10-01T03:59:00"/>
    <n v="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x v="35"/>
    <d v="2010-12-02T02:34:58"/>
    <d v="2011-01-02T03:00:00"/>
    <n v="14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x v="35"/>
    <d v="2012-06-08T12:29:29"/>
    <d v="2012-07-08T12:29:29"/>
    <n v="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x v="35"/>
    <d v="2015-01-23T03:18:58"/>
    <d v="2015-02-27T00:30:00"/>
    <n v="190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x v="35"/>
    <d v="2013-09-07T20:36:19"/>
    <d v="2013-10-05T05:00:00"/>
    <n v="4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x v="35"/>
    <d v="2012-03-05T18:33:23"/>
    <d v="2012-04-04T17:33:23"/>
    <n v="109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x v="35"/>
    <d v="2016-09-05T15:00:37"/>
    <d v="2016-09-30T04:27:00"/>
    <n v="11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x v="35"/>
    <d v="2013-04-26T18:11:10"/>
    <d v="2013-05-31T17:00:00"/>
    <n v="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x v="35"/>
    <d v="2015-08-12T15:13:26"/>
    <d v="2015-10-08T03:59:00"/>
    <n v="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x v="35"/>
    <d v="2012-02-22T06:03:05"/>
    <d v="2012-03-21T20:48:00"/>
    <n v="100.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x v="35"/>
    <d v="2017-02-03T19:26:21"/>
    <d v="2017-03-05T19:26:21"/>
    <n v="19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x v="35"/>
    <d v="2012-07-23T04:46:47"/>
    <d v="2012-09-21T04:46:47"/>
    <n v="8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x v="35"/>
    <d v="2015-05-01T01:52:43"/>
    <d v="2015-06-01T03:59:00"/>
    <n v="68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x v="35"/>
    <d v="2012-04-27T15:43:13"/>
    <d v="2012-05-28T15:43:13"/>
    <n v="14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x v="35"/>
    <d v="2012-11-09T23:47:37"/>
    <d v="2012-12-24T23:47:37"/>
    <n v="4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x v="35"/>
    <d v="2014-04-15T17:53:06"/>
    <d v="2014-05-15T17:53:06"/>
    <n v="16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x v="35"/>
    <d v="2015-03-30T20:38:26"/>
    <d v="2015-05-01T13:59:00"/>
    <n v="11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x v="35"/>
    <d v="2011-10-13T20:58:04"/>
    <d v="2011-11-15T19:37:00"/>
    <n v="9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x v="35"/>
    <d v="2015-02-04T22:49:34"/>
    <d v="2015-03-06T22:49:34"/>
    <n v="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x v="19"/>
    <d v="2015-09-13T12:41:29"/>
    <d v="2015-10-13T12:41:29"/>
    <n v="-1000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x v="19"/>
    <d v="2016-08-12T12:35:39"/>
    <d v="2016-10-11T12:35:39"/>
    <n v="-992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x v="19"/>
    <d v="2015-05-31T03:20:51"/>
    <d v="2015-07-30T03:20:51"/>
    <n v="-200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x v="19"/>
    <d v="2014-07-02T00:58:19"/>
    <d v="2014-08-01T00:58:19"/>
    <n v="-400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x v="19"/>
    <d v="2016-03-11T15:36:29"/>
    <d v="2016-05-09T20:50:00"/>
    <n v="-99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x v="19"/>
    <d v="2014-07-22T23:32:28"/>
    <d v="2014-08-21T23:32:28"/>
    <n v="-350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x v="19"/>
    <d v="2015-03-24T21:05:38"/>
    <d v="2015-04-23T21:05:38"/>
    <n v="-4488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x v="19"/>
    <d v="2016-08-02T15:59:54"/>
    <d v="2016-09-01T15:59:54"/>
    <n v="-995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x v="19"/>
    <d v="2015-08-18T02:31:52"/>
    <d v="2015-09-17T02:31:52"/>
    <n v="-635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x v="19"/>
    <d v="2017-01-09T21:40:35"/>
    <d v="2017-02-08T21:40:35"/>
    <n v="-694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x v="19"/>
    <d v="2016-03-20T08:12:01"/>
    <d v="2016-05-19T08:12:01"/>
    <n v="-9975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x v="19"/>
    <d v="2015-03-14T02:51:57"/>
    <d v="2015-04-13T02:51:57"/>
    <n v="-300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x v="19"/>
    <d v="2014-07-09T14:12:29"/>
    <d v="2014-08-23T14:12:29"/>
    <n v="-80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x v="19"/>
    <d v="2016-04-27T19:49:05"/>
    <d v="2016-05-18T19:49:05"/>
    <n v="-1000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x v="19"/>
    <d v="2014-12-13T02:36:34"/>
    <d v="2015-01-12T02:36:34"/>
    <n v="-8500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x v="19"/>
    <d v="2015-02-25T00:14:07"/>
    <d v="2015-04-10T23:14:07"/>
    <n v="-100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x v="19"/>
    <d v="2014-07-10T19:41:37"/>
    <d v="2014-08-04T19:41:37"/>
    <n v="-15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x v="19"/>
    <d v="2015-08-22T00:32:59"/>
    <d v="2015-10-09T17:00:00"/>
    <n v="-60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x v="19"/>
    <d v="2014-07-17T19:55:03"/>
    <d v="2014-09-15T19:55:03"/>
    <n v="-19972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x v="19"/>
    <d v="2015-04-16T07:50:03"/>
    <d v="2015-05-16T03:00:00"/>
    <n v="-844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x v="19"/>
    <d v="2015-10-17T15:04:58"/>
    <d v="2015-11-16T16:04:58"/>
    <n v="-447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x v="19"/>
    <d v="2016-09-29T23:43:54"/>
    <d v="2016-10-29T23:43:54"/>
    <n v="-8999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x v="19"/>
    <d v="2015-01-15T18:28:00"/>
    <d v="2015-03-16T17:28:00"/>
    <n v="-99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x v="19"/>
    <d v="2015-05-16T04:09:29"/>
    <d v="2015-06-15T04:09:29"/>
    <n v="-100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x v="19"/>
    <d v="2014-06-05T23:07:12"/>
    <d v="2014-07-05T23:07:12"/>
    <n v="-2995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x v="19"/>
    <d v="2015-11-25T07:55:36"/>
    <d v="2015-12-25T07:55:36"/>
    <n v="-299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x v="19"/>
    <d v="2015-11-30T16:12:33"/>
    <d v="2015-12-30T16:12:33"/>
    <n v="-487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x v="19"/>
    <d v="2015-02-07T16:13:46"/>
    <d v="2015-03-31T13:14:00"/>
    <n v="-576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x v="19"/>
    <d v="2016-02-22T12:52:07"/>
    <d v="2016-03-23T11:52:07"/>
    <n v="-4999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x v="19"/>
    <d v="2016-01-19T14:08:17"/>
    <d v="2016-01-26T14:08:17"/>
    <n v="-30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x v="19"/>
    <d v="2016-01-13T21:45:24"/>
    <d v="2016-03-13T20:45:24"/>
    <n v="-147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x v="19"/>
    <d v="2014-09-05T19:13:41"/>
    <d v="2014-10-05T19:13:41"/>
    <n v="-299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x v="19"/>
    <d v="2015-03-26T20:17:06"/>
    <d v="2015-04-25T20:17:06"/>
    <n v="-100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x v="19"/>
    <d v="2014-07-08T23:13:48"/>
    <d v="2014-08-07T23:13:48"/>
    <n v="-7999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x v="19"/>
    <d v="2017-01-25T05:51:40"/>
    <d v="2017-02-24T05:51:40"/>
    <n v="-1317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x v="19"/>
    <d v="2014-07-08T15:56:49"/>
    <d v="2014-08-07T15:56:49"/>
    <n v="-2674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x v="19"/>
    <d v="2016-05-20T08:11:57"/>
    <d v="2016-06-19T08:11:57"/>
    <n v="-141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x v="19"/>
    <d v="2015-08-24T20:10:01"/>
    <d v="2015-09-23T20:10:01"/>
    <n v="-183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x v="19"/>
    <d v="2014-06-19T18:05:47"/>
    <d v="2014-08-03T18:05:47"/>
    <n v="-895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x v="19"/>
    <d v="2016-01-25T21:36:40"/>
    <d v="2016-03-25T20:36:40"/>
    <n v="-4653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x v="36"/>
    <d v="2012-08-29T21:39:09"/>
    <d v="2012-09-13T03:59:00"/>
    <n v="2807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x v="36"/>
    <d v="2014-10-03T17:56:08"/>
    <d v="2014-11-12T21:20:00"/>
    <n v="2713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x v="36"/>
    <d v="2013-12-09T21:54:14"/>
    <d v="2013-12-23T21:54:14"/>
    <n v="2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x v="36"/>
    <d v="2012-03-30T01:13:43"/>
    <d v="2012-04-29T01:13:43"/>
    <n v="843.5999999999985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x v="36"/>
    <d v="2016-05-18T12:59:50"/>
    <d v="2016-06-17T12:59:50"/>
    <n v="7421.57000000000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x v="36"/>
    <d v="2014-03-28T17:06:22"/>
    <d v="2014-04-29T17:06:22"/>
    <n v="11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x v="36"/>
    <d v="2015-06-29T20:59:32"/>
    <d v="2015-08-12T02:00:00"/>
    <n v="2461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x v="36"/>
    <d v="2017-02-01T19:14:28"/>
    <d v="2017-03-15T00:00:00"/>
    <n v="991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x v="36"/>
    <d v="2012-06-15T05:42:31"/>
    <d v="2012-07-15T05:42:31"/>
    <n v="71330.3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x v="36"/>
    <d v="2016-07-13T21:08:45"/>
    <d v="2016-08-22T06:59:00"/>
    <n v="9407.6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x v="36"/>
    <d v="2016-11-30T08:03:34"/>
    <d v="2017-01-02T22:59:00"/>
    <n v="29597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x v="36"/>
    <d v="2014-12-09T03:26:10"/>
    <d v="2015-01-09T03:26:10"/>
    <n v="7176.13000000000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x v="36"/>
    <d v="2012-08-22T19:38:14"/>
    <d v="2012-09-21T19:38:14"/>
    <n v="7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x v="36"/>
    <d v="2014-04-01T17:00:12"/>
    <d v="2014-04-30T05:00:00"/>
    <n v="21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x v="36"/>
    <d v="2016-03-24T11:56:04"/>
    <d v="2016-04-30T12:00:00"/>
    <n v="139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x v="36"/>
    <d v="2015-07-26T23:52:09"/>
    <d v="2015-08-25T23:52:09"/>
    <n v="3633.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x v="36"/>
    <d v="2014-09-20T20:59:11"/>
    <d v="2014-10-20T20:59:11"/>
    <n v="388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x v="36"/>
    <d v="2015-10-02T19:01:01"/>
    <d v="2015-12-01T20:01:01"/>
    <n v="80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x v="36"/>
    <d v="2015-09-26T21:13:24"/>
    <d v="2015-10-23T11:00:00"/>
    <n v="88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x v="36"/>
    <d v="2015-09-04T04:00:42"/>
    <d v="2015-10-11T01:00:00"/>
    <n v="2837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x v="36"/>
    <d v="2015-04-21T17:56:28"/>
    <d v="2015-05-21T17:56:28"/>
    <n v="688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x v="36"/>
    <d v="2016-11-15T17:50:16"/>
    <d v="2016-12-30T17:50:16"/>
    <n v="467.7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x v="36"/>
    <d v="2016-11-18T06:09:26"/>
    <d v="2016-12-02T06:09:26"/>
    <n v="28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x v="36"/>
    <d v="2012-08-23T10:07:02"/>
    <d v="2012-09-13T10:07:02"/>
    <n v="102353.6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x v="36"/>
    <d v="2016-10-15T19:26:48"/>
    <d v="2016-11-09T20:26:48"/>
    <n v="128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x v="36"/>
    <d v="2015-05-04T15:04:29"/>
    <d v="2015-06-03T15:04:29"/>
    <n v="3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x v="36"/>
    <d v="2015-10-27T19:54:21"/>
    <d v="2015-11-26T20:54:21"/>
    <n v="82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x v="36"/>
    <d v="2014-11-10T23:11:07"/>
    <d v="2014-11-30T23:11:07"/>
    <n v="8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x v="36"/>
    <d v="2015-04-14T12:55:22"/>
    <d v="2015-05-14T12:55:22"/>
    <n v="13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x v="36"/>
    <d v="2016-06-03T02:31:52"/>
    <d v="2016-06-30T10:00:00"/>
    <n v="115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x v="36"/>
    <d v="2015-08-02T04:03:47"/>
    <d v="2015-08-30T04:03:47"/>
    <n v="2933.049999999999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x v="36"/>
    <d v="2016-05-04T01:28:59"/>
    <d v="2016-05-29T01:28:59"/>
    <n v="39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x v="36"/>
    <d v="2014-01-28T19:45:32"/>
    <d v="2014-02-27T23:00:00"/>
    <n v="1273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x v="36"/>
    <d v="2016-08-30T15:45:21"/>
    <d v="2016-09-29T15:45:21"/>
    <n v="5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x v="36"/>
    <d v="2015-02-02T22:49:21"/>
    <d v="2015-03-09T21:49:21"/>
    <n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x v="36"/>
    <d v="2016-09-23T14:45:14"/>
    <d v="2016-10-16T01:00:00"/>
    <n v="87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x v="36"/>
    <d v="2016-09-26T13:11:15"/>
    <d v="2016-10-12T13:11:15"/>
    <n v="33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x v="36"/>
    <d v="2014-12-16T21:54:55"/>
    <d v="2015-01-15T21:54:55"/>
    <n v="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x v="36"/>
    <d v="2015-01-20T20:45:48"/>
    <d v="2015-02-19T20:45:48"/>
    <n v="19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x v="36"/>
    <d v="2015-04-09T03:51:14"/>
    <d v="2015-06-08T03:51:14"/>
    <n v="17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x v="36"/>
    <d v="2014-08-29T19:51:03"/>
    <d v="2014-09-15T20:09:00"/>
    <n v="-148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x v="36"/>
    <d v="2016-06-15T05:55:08"/>
    <d v="2016-07-15T06:57:00"/>
    <n v="-5000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x v="36"/>
    <d v="2016-11-15T13:58:35"/>
    <d v="2016-12-21T07:59:00"/>
    <n v="-664402.6899999999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x v="36"/>
    <d v="2017-02-08T19:00:35"/>
    <d v="2017-03-10T19:00:35"/>
    <n v="-979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x v="36"/>
    <d v="2014-10-09T20:13:23"/>
    <d v="2014-11-08T21:13:23"/>
    <n v="-179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x v="36"/>
    <d v="2015-08-10T07:31:09"/>
    <d v="2015-09-09T07:31:09"/>
    <n v="-457913.5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x v="36"/>
    <d v="2015-07-15T06:16:59"/>
    <d v="2015-08-14T06:16:59"/>
    <n v="-246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x v="36"/>
    <d v="2016-02-08T17:09:20"/>
    <d v="2016-03-09T17:09:20"/>
    <n v="-1189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x v="36"/>
    <d v="2015-12-03T23:55:41"/>
    <d v="2016-02-01T23:55:41"/>
    <n v="-12487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x v="36"/>
    <d v="2016-11-21T14:59:03"/>
    <d v="2016-12-21T14:59:03"/>
    <n v="-5964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x v="36"/>
    <d v="2015-11-19T19:20:09"/>
    <d v="2015-12-17T19:20:09"/>
    <n v="-27476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x v="36"/>
    <d v="2014-11-10T03:48:45"/>
    <d v="2014-12-10T03:48:45"/>
    <n v="-9911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x v="36"/>
    <d v="2014-05-12T15:38:47"/>
    <d v="2014-06-13T04:00:00"/>
    <n v="-451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x v="36"/>
    <d v="2015-02-20T14:25:26"/>
    <d v="2015-04-21T13:25:26"/>
    <n v="-9994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x v="36"/>
    <d v="2016-01-12T20:47:27"/>
    <d v="2016-02-09T20:00:00"/>
    <n v="-1184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x v="36"/>
    <d v="2017-02-01T16:31:28"/>
    <d v="2017-03-12T19:00:00"/>
    <n v="-13284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x v="36"/>
    <d v="2016-06-30T22:17:33"/>
    <d v="2016-08-03T01:30:00"/>
    <n v="-24378.6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x v="36"/>
    <d v="2016-06-30T21:13:14"/>
    <d v="2016-07-30T21:13:14"/>
    <n v="-9790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x v="36"/>
    <d v="2015-03-19T01:40:10"/>
    <d v="2015-04-18T01:40:10"/>
    <n v="-4766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x v="36"/>
    <d v="2015-09-25T17:06:58"/>
    <d v="2015-11-24T18:06:58"/>
    <n v="-1998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x v="37"/>
    <d v="2013-09-25T23:00:10"/>
    <d v="2013-10-25T23:00:10"/>
    <n v="14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x v="37"/>
    <d v="2015-07-22T17:55:13"/>
    <d v="2015-08-21T17:55:13"/>
    <n v="136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x v="37"/>
    <d v="2015-08-06T14:56:47"/>
    <d v="2015-09-04T15:00:00"/>
    <n v="919.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x v="37"/>
    <d v="2015-11-05T00:36:37"/>
    <d v="2015-12-09T06:59:00"/>
    <n v="6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x v="37"/>
    <d v="2015-03-20T21:29:34"/>
    <d v="2015-05-04T21:29:34"/>
    <n v="8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x v="37"/>
    <d v="2015-08-19T18:20:39"/>
    <d v="2015-09-25T21:00:00"/>
    <n v="5929.5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x v="37"/>
    <d v="2016-01-11T22:13:36"/>
    <d v="2016-02-10T22:13:36"/>
    <n v="16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x v="37"/>
    <d v="2015-09-28T14:07:45"/>
    <d v="2015-11-09T14:32:00"/>
    <n v="70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x v="37"/>
    <d v="2015-11-11T00:51:36"/>
    <d v="2016-01-10T00:51:36"/>
    <n v="20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x v="37"/>
    <d v="2014-07-01T00:29:40"/>
    <d v="2014-07-29T00:29:40"/>
    <n v="-3639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x v="37"/>
    <d v="2014-11-19T17:58:36"/>
    <d v="2014-12-19T19:38:00"/>
    <n v="-2216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x v="37"/>
    <d v="2015-12-06T21:13:10"/>
    <d v="2015-12-28T06:00:00"/>
    <n v="-668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x v="37"/>
    <d v="2014-09-30T12:59:59"/>
    <d v="2014-10-29T22:45:00"/>
    <n v="-2896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x v="37"/>
    <d v="2016-06-08T15:11:10"/>
    <d v="2016-07-05T04:59:00"/>
    <n v="-1300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x v="37"/>
    <d v="2014-10-11T20:34:49"/>
    <d v="2014-11-10T21:34:49"/>
    <n v="-2310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x v="37"/>
    <d v="2016-04-22T14:59:34"/>
    <d v="2016-05-22T14:59:34"/>
    <n v="-104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x v="37"/>
    <d v="2014-06-03T00:42:23"/>
    <d v="2014-07-03T00:42:23"/>
    <n v="-1608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x v="37"/>
    <d v="2015-08-25T19:09:25"/>
    <d v="2015-09-24T19:09:25"/>
    <n v="-799890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x v="37"/>
    <d v="2015-01-29T00:01:34"/>
    <d v="2015-02-28T00:01:34"/>
    <n v="-39868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x v="37"/>
    <d v="2016-03-07T05:04:51"/>
    <d v="2016-04-06T04:04:51"/>
    <n v="-3172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x v="19"/>
    <d v="2014-06-15T21:29:10"/>
    <d v="2014-07-10T21:29:10"/>
    <n v="-794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x v="19"/>
    <d v="2014-10-20T20:55:40"/>
    <d v="2014-11-22T05:59:00"/>
    <n v="-430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x v="19"/>
    <d v="2015-01-30T18:07:20"/>
    <d v="2015-03-01T18:07:20"/>
    <n v="-1496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x v="19"/>
    <d v="2014-06-30T21:57:05"/>
    <d v="2014-08-09T21:57:05"/>
    <n v="-692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x v="19"/>
    <d v="2015-02-26T16:42:10"/>
    <d v="2015-04-27T15:42:10"/>
    <n v="-4999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x v="19"/>
    <d v="2014-09-10T23:23:43"/>
    <d v="2014-09-30T23:23:43"/>
    <n v="-3000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x v="19"/>
    <d v="2015-05-30T15:21:58"/>
    <d v="2015-06-29T15:21:58"/>
    <n v="-150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x v="19"/>
    <d v="2015-01-24T02:51:10"/>
    <d v="2015-02-24T03:00:00"/>
    <n v="-4992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x v="19"/>
    <d v="2016-06-30T23:04:50"/>
    <d v="2016-07-30T23:04:50"/>
    <n v="-3499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x v="19"/>
    <d v="2015-04-19T02:31:16"/>
    <d v="2015-06-03T02:31:16"/>
    <n v="-7141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x v="19"/>
    <d v="2015-03-26T17:22:37"/>
    <d v="2015-05-10T17:22:37"/>
    <n v="-6496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x v="19"/>
    <d v="2015-02-23T08:01:00"/>
    <d v="2015-03-25T07:01:00"/>
    <n v="-347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x v="19"/>
    <d v="2014-07-14T03:19:26"/>
    <d v="2014-08-13T03:19:26"/>
    <n v="-496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x v="19"/>
    <d v="2014-08-27T03:22:19"/>
    <d v="2014-09-26T03:22:19"/>
    <n v="-2999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x v="19"/>
    <d v="2015-02-13T04:21:58"/>
    <d v="2015-04-14T03:21:58"/>
    <n v="-149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x v="19"/>
    <d v="2014-11-21T20:16:00"/>
    <d v="2014-12-25T20:16:00"/>
    <n v="-5661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x v="19"/>
    <d v="2015-07-02T22:33:43"/>
    <d v="2015-08-02T22:00:00"/>
    <n v="-1693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x v="19"/>
    <d v="2014-05-28T21:33:28"/>
    <d v="2014-06-27T21:33:28"/>
    <n v="-7973.9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x v="19"/>
    <d v="2014-07-09T21:31:03"/>
    <d v="2014-08-08T21:31:03"/>
    <n v="-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x v="19"/>
    <d v="2014-08-19T20:59:32"/>
    <d v="2014-09-18T20:59:32"/>
    <n v="-992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x v="38"/>
    <d v="2017-03-07T18:35:34"/>
    <d v="2017-04-07T17:35:34"/>
    <n v="-183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x v="38"/>
    <d v="2017-03-06T19:14:37"/>
    <d v="2017-04-05T18:14:37"/>
    <n v="-655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x v="38"/>
    <d v="2017-01-21T16:33:50"/>
    <d v="2017-03-22T15:33:50"/>
    <n v="15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x v="38"/>
    <d v="2017-02-21T20:41:54"/>
    <d v="2017-04-05T19:41:54"/>
    <n v="-17855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x v="38"/>
    <d v="2017-02-07T21:59:18"/>
    <d v="2017-03-24T20:59:18"/>
    <n v="-1476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x v="38"/>
    <d v="2014-09-17T07:04:43"/>
    <d v="2014-10-16T06:59:00"/>
    <n v="430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x v="38"/>
    <d v="2013-04-27T18:47:23"/>
    <d v="2013-05-27T06:59:00"/>
    <n v="20067.5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x v="38"/>
    <d v="2016-05-22T16:45:26"/>
    <d v="2016-07-21T16:45:26"/>
    <n v="26643.0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x v="38"/>
    <d v="2016-08-30T03:35:41"/>
    <d v="2016-10-04T03:59:00"/>
    <n v="80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x v="38"/>
    <d v="2014-07-08T05:30:28"/>
    <d v="2014-08-09T02:00:00"/>
    <n v="32340.2100000000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x v="38"/>
    <d v="2014-05-21T17:53:10"/>
    <d v="2014-06-20T22:01:00"/>
    <n v="2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x v="38"/>
    <d v="2013-06-07T01:29:20"/>
    <d v="2013-07-13T18:00:00"/>
    <n v="17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x v="38"/>
    <d v="2015-11-14T15:41:24"/>
    <d v="2015-12-24T15:41:24"/>
    <n v="336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x v="38"/>
    <d v="2016-09-16T15:43:16"/>
    <d v="2016-10-14T23:00:00"/>
    <n v="408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x v="38"/>
    <d v="2016-01-18T09:33:48"/>
    <d v="2016-02-21T09:33:48"/>
    <n v="19754.68999999999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x v="38"/>
    <d v="2015-09-08T07:59:53"/>
    <d v="2015-10-08T07:59:53"/>
    <n v="1998.010000000000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x v="38"/>
    <d v="2014-10-22T21:57:29"/>
    <d v="2014-12-06T22:57:29"/>
    <n v="502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x v="38"/>
    <d v="2016-04-05T14:19:05"/>
    <d v="2016-05-03T23:00:00"/>
    <n v="6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x v="38"/>
    <d v="2016-02-18T00:44:54"/>
    <d v="2016-04-17T23:44:54"/>
    <n v="53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x v="38"/>
    <d v="2016-10-12T11:10:53"/>
    <d v="2016-11-11T12:10:53"/>
    <n v="453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x v="30"/>
    <d v="2013-08-07T13:03:18"/>
    <d v="2013-09-06T19:00:00"/>
    <n v="1021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x v="30"/>
    <d v="2016-11-30T20:34:13"/>
    <d v="2017-01-29T20:34:13"/>
    <n v="76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x v="30"/>
    <d v="2014-11-01T20:08:08"/>
    <d v="2014-12-31T21:08:08"/>
    <n v="480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x v="30"/>
    <d v="2015-07-14T07:50:59"/>
    <d v="2015-08-15T07:50:59"/>
    <n v="4858.8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x v="30"/>
    <d v="2017-01-10T17:52:15"/>
    <d v="2017-03-01T17:52:15"/>
    <n v="178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x v="30"/>
    <d v="2016-03-23T13:55:11"/>
    <d v="2016-04-22T13:55:11"/>
    <n v="574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x v="30"/>
    <d v="2015-07-13T16:14:23"/>
    <d v="2015-08-07T16:14:23"/>
    <n v="3932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x v="30"/>
    <d v="2015-11-25T14:23:54"/>
    <d v="2015-12-30T14:23:54"/>
    <n v="1527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x v="30"/>
    <d v="2015-04-01T05:46:37"/>
    <d v="2015-05-01T05:46:37"/>
    <n v="33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x v="30"/>
    <d v="2013-03-18T12:59:35"/>
    <d v="2013-04-22T12:59:35"/>
    <n v="18979.0100000000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x v="30"/>
    <d v="2014-08-21T12:37:02"/>
    <d v="2014-10-18T04:00:00"/>
    <n v="129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x v="30"/>
    <d v="2013-04-25T19:23:48"/>
    <d v="2013-05-28T00:00:00"/>
    <n v="21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x v="30"/>
    <d v="2015-02-09T06:32:54"/>
    <d v="2015-04-10T05:32:54"/>
    <n v="376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x v="30"/>
    <d v="2016-09-13T16:03:12"/>
    <d v="2016-10-13T21:59:00"/>
    <n v="2260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x v="30"/>
    <d v="2013-02-11T02:54:10"/>
    <d v="2013-03-13T20:00:00"/>
    <n v="6586.0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x v="30"/>
    <d v="2014-03-24T15:59:33"/>
    <d v="2014-04-23T15:59:33"/>
    <n v="18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x v="30"/>
    <d v="2013-12-03T22:01:27"/>
    <d v="2014-01-15T19:00:00"/>
    <n v="43818.24000000000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x v="30"/>
    <d v="2016-09-07T03:26:44"/>
    <d v="2016-11-06T03:26:44"/>
    <n v="239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x v="30"/>
    <d v="2014-03-21T21:18:37"/>
    <d v="2014-05-05T21:18:37"/>
    <n v="312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x v="30"/>
    <d v="2015-02-10T00:45:52"/>
    <d v="2015-03-11T23:45:52"/>
    <n v="1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x v="39"/>
    <d v="2014-09-29T15:46:42"/>
    <d v="2014-10-20T02:07:00"/>
    <n v="-796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x v="39"/>
    <d v="2012-05-01T17:16:27"/>
    <d v="2012-05-15T17:16:27"/>
    <n v="-176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x v="39"/>
    <d v="2016-09-19T07:53:27"/>
    <d v="2016-10-19T07:53:27"/>
    <n v="-599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x v="39"/>
    <d v="2012-01-30T01:29:58"/>
    <d v="2012-02-29T01:29:58"/>
    <n v="-1516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x v="39"/>
    <d v="2012-05-15T23:42:48"/>
    <d v="2012-07-14T23:42:48"/>
    <n v="-624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x v="39"/>
    <d v="2014-07-30T18:45:11"/>
    <d v="2014-08-29T18:45:11"/>
    <n v="-219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x v="39"/>
    <d v="2012-05-15T15:33:17"/>
    <d v="2012-06-16T03:10:00"/>
    <n v="-36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x v="39"/>
    <d v="2016-08-03T17:03:22"/>
    <d v="2016-09-02T17:03:22"/>
    <n v="-494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x v="39"/>
    <d v="2015-03-05T19:10:37"/>
    <d v="2015-04-04T18:10:37"/>
    <n v="-989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x v="39"/>
    <d v="2012-06-18T21:35:45"/>
    <d v="2012-06-30T20:00:00"/>
    <n v="-199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x v="39"/>
    <d v="2014-04-18T21:17:22"/>
    <d v="2014-06-17T21:17:22"/>
    <n v="-327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x v="39"/>
    <d v="2011-11-08T18:21:44"/>
    <d v="2011-12-18T18:21:44"/>
    <n v="-425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x v="39"/>
    <d v="2012-07-27T21:37:03"/>
    <d v="2012-08-26T21:37:03"/>
    <n v="-162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x v="39"/>
    <d v="2014-08-12T15:15:51"/>
    <d v="2014-09-11T15:15:51"/>
    <n v="-100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x v="39"/>
    <d v="2015-03-09T18:58:47"/>
    <d v="2015-04-08T18:58:47"/>
    <n v="-24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x v="39"/>
    <d v="2013-12-12T21:36:41"/>
    <d v="2014-01-11T21:36:41"/>
    <n v="-89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x v="39"/>
    <d v="2016-07-22T15:45:32"/>
    <d v="2016-08-06T15:45:32"/>
    <n v="-149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x v="39"/>
    <d v="2016-09-26T10:36:23"/>
    <d v="2016-10-10T10:36:23"/>
    <n v="-17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x v="39"/>
    <d v="2016-06-03T08:47:46"/>
    <d v="2016-07-16T08:47:46"/>
    <n v="-89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x v="39"/>
    <d v="2013-05-21T11:04:18"/>
    <d v="2013-06-20T11:04:18"/>
    <n v="-50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x v="39"/>
    <d v="2012-12-04T01:31:33"/>
    <d v="2013-01-03T01:31:33"/>
    <n v="-496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x v="39"/>
    <d v="2012-01-19T00:53:15"/>
    <d v="2012-03-18T23:53:15"/>
    <n v="-322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x v="39"/>
    <d v="2013-04-09T13:54:44"/>
    <d v="2013-05-24T13:54:44"/>
    <n v="-393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x v="39"/>
    <d v="2012-05-01T07:00:31"/>
    <d v="2012-05-30T19:00:00"/>
    <n v="-395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x v="39"/>
    <d v="2012-10-12T13:53:48"/>
    <d v="2012-10-28T13:53:48"/>
    <n v="-40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x v="39"/>
    <d v="2011-07-12T16:01:58"/>
    <d v="2011-08-11T16:01:58"/>
    <n v="-49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x v="39"/>
    <d v="2015-06-17T23:00:50"/>
    <d v="2015-08-16T23:00:50"/>
    <n v="-396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x v="39"/>
    <d v="2012-02-28T14:45:23"/>
    <d v="2012-03-29T13:45:23"/>
    <n v="-599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x v="39"/>
    <d v="2014-04-16T19:49:50"/>
    <d v="2014-06-05T19:49:50"/>
    <n v="-79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x v="39"/>
    <d v="2014-02-16T16:55:30"/>
    <d v="2014-03-18T15:55:30"/>
    <n v="-17917.7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x v="39"/>
    <d v="2012-12-14T12:45:40"/>
    <d v="2013-02-01T17:00:00"/>
    <n v="-1998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x v="39"/>
    <d v="2013-09-20T20:51:34"/>
    <d v="2013-10-05T20:51:34"/>
    <n v="-800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x v="39"/>
    <d v="2016-04-14T20:45:21"/>
    <d v="2016-04-24T20:45:21"/>
    <n v="-52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x v="39"/>
    <d v="2013-02-06T03:02:08"/>
    <d v="2013-03-08T03:02:08"/>
    <n v="-34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x v="39"/>
    <d v="2011-11-16T00:19:14"/>
    <d v="2011-12-16T00:19:14"/>
    <n v="-485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x v="39"/>
    <d v="2015-05-12T07:07:56"/>
    <d v="2015-06-12T07:07:56"/>
    <n v="-1934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x v="39"/>
    <d v="2015-06-17T16:03:24"/>
    <d v="2015-07-17T16:03:24"/>
    <n v="-299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x v="39"/>
    <d v="2014-07-26T23:28:26"/>
    <d v="2014-08-25T23:28:26"/>
    <n v="-409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x v="39"/>
    <d v="2015-10-23T14:03:41"/>
    <d v="2015-11-22T15:03:41"/>
    <n v="-2447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x v="39"/>
    <d v="2017-02-08T10:44:48"/>
    <d v="2017-03-10T10:44:48"/>
    <n v="-1000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x v="6"/>
    <d v="2015-01-14T22:35:54"/>
    <d v="2015-02-12T07:00:00"/>
    <n v="6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x v="6"/>
    <d v="2015-01-22T22:11:58"/>
    <d v="2015-02-17T04:59:00"/>
    <n v="2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x v="6"/>
    <d v="2015-04-09T12:50:46"/>
    <d v="2015-04-23T12:50:46"/>
    <n v="14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x v="6"/>
    <d v="2014-10-08T18:54:03"/>
    <d v="2014-10-29T18:54:03"/>
    <n v="114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x v="6"/>
    <d v="2016-07-07T04:32:47"/>
    <d v="2016-08-05T21:00:00"/>
    <n v="23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x v="6"/>
    <d v="2014-06-25T13:39:40"/>
    <d v="2014-07-09T13:39:40"/>
    <n v="4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x v="6"/>
    <d v="2014-06-18T04:45:52"/>
    <d v="2014-07-18T04:45:52"/>
    <n v="19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x v="6"/>
    <d v="2016-06-29T16:50:43"/>
    <d v="2016-07-29T16:50:43"/>
    <n v="5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x v="6"/>
    <d v="2015-02-21T00:18:54"/>
    <d v="2015-03-12T04:00:00"/>
    <n v="3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x v="6"/>
    <d v="2015-01-12T22:31:43"/>
    <d v="2015-02-11T22:31:43"/>
    <n v="16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x v="6"/>
    <d v="2016-08-09T21:35:59"/>
    <d v="2016-09-09T04:00:00"/>
    <n v="5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x v="6"/>
    <d v="2015-06-28T05:32:39"/>
    <d v="2015-08-12T05:32:39"/>
    <n v="15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x v="6"/>
    <d v="2015-06-21T10:03:25"/>
    <d v="2015-07-21T10:03:25"/>
    <n v="1056.7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x v="6"/>
    <d v="2016-02-16T16:35:59"/>
    <d v="2016-03-03T19:00:00"/>
    <n v="2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x v="6"/>
    <d v="2014-05-21T12:37:21"/>
    <d v="2014-06-06T23:00:00"/>
    <n v="3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x v="6"/>
    <d v="2014-06-05T12:40:28"/>
    <d v="2014-07-05T12:40:28"/>
    <n v="12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x v="6"/>
    <d v="2014-06-08T22:34:00"/>
    <d v="2014-07-08T22:34:00"/>
    <n v="211.6100000000005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x v="6"/>
    <d v="2015-07-16T16:12:01"/>
    <d v="2015-07-31T16:00:00"/>
    <n v="7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x v="6"/>
    <d v="2016-05-17T06:21:10"/>
    <d v="2016-06-17T16:00:00"/>
    <n v="831.7399999999997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x v="6"/>
    <d v="2014-11-05T13:16:06"/>
    <d v="2015-01-04T13:16:06"/>
    <n v="33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x v="6"/>
    <d v="2014-09-18T05:50:09"/>
    <d v="2014-10-10T11:00:00"/>
    <n v="16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x v="6"/>
    <d v="2015-07-07T15:31:47"/>
    <d v="2015-08-06T15:31:47"/>
    <n v="5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x v="6"/>
    <d v="2015-06-03T01:34:36"/>
    <d v="2015-07-16T00:00:00"/>
    <n v="279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x v="6"/>
    <d v="2014-08-30T10:53:10"/>
    <d v="2014-09-29T10:53:10"/>
    <n v="1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x v="6"/>
    <d v="2015-07-28T12:07:53"/>
    <d v="2015-08-22T12:07:53"/>
    <n v="4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x v="6"/>
    <d v="2015-06-30T06:24:50"/>
    <d v="2015-08-05T11:00:00"/>
    <n v="36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x v="6"/>
    <d v="2015-05-30T20:57:18"/>
    <d v="2015-06-29T20:57:18"/>
    <n v="13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x v="6"/>
    <d v="2015-07-23T20:18:55"/>
    <d v="2015-08-22T20:18:55"/>
    <n v="1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x v="6"/>
    <d v="2016-03-22T11:55:25"/>
    <d v="2016-03-30T14:39:00"/>
    <n v="6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x v="6"/>
    <d v="2014-04-30T03:21:04"/>
    <d v="2014-06-01T03:59:00"/>
    <n v="20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x v="6"/>
    <d v="2015-01-24T11:55:03"/>
    <d v="2015-02-23T11:55:03"/>
    <n v="2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x v="6"/>
    <d v="2015-02-19T17:51:38"/>
    <d v="2015-04-06T04:00:00"/>
    <n v="66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x v="6"/>
    <d v="2016-11-19T17:49:21"/>
    <d v="2016-12-14T17:49:21"/>
    <n v="772.1199999999998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x v="6"/>
    <d v="2015-04-09T09:35:15"/>
    <d v="2015-05-09T09:35:15"/>
    <n v="1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x v="6"/>
    <d v="2016-07-08T18:38:29"/>
    <d v="2016-08-07T18:38:29"/>
    <n v="35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x v="6"/>
    <d v="2015-07-03T11:13:12"/>
    <d v="2015-08-02T16:00:00"/>
    <n v="1247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x v="6"/>
    <d v="2015-01-19T15:14:22"/>
    <d v="2015-02-28T15:14:22"/>
    <n v="18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x v="6"/>
    <d v="2015-09-03T14:21:26"/>
    <d v="2015-09-23T14:21:26"/>
    <n v="60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x v="6"/>
    <d v="2015-05-15T12:36:49"/>
    <d v="2015-06-14T12:36:49"/>
    <n v="24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x v="6"/>
    <d v="2016-02-01T14:39:49"/>
    <d v="2016-02-26T00:00:00"/>
    <n v="7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x v="6"/>
    <d v="2014-08-24T22:08:55"/>
    <d v="2014-09-23T22:08:55"/>
    <n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x v="6"/>
    <d v="2015-02-25T16:24:52"/>
    <d v="2015-03-27T15:24:52"/>
    <n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x v="6"/>
    <d v="2015-03-04T00:16:46"/>
    <d v="2015-03-31T22:59:00"/>
    <n v="2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x v="6"/>
    <d v="2015-05-12T06:29:56"/>
    <d v="2015-06-13T01:43:00"/>
    <n v="11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x v="6"/>
    <d v="2015-11-04T19:01:26"/>
    <d v="2015-12-04T19:01:26"/>
    <n v="1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x v="6"/>
    <d v="2015-06-16T00:50:12"/>
    <d v="2015-07-10T07:00:00"/>
    <n v="15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x v="6"/>
    <d v="2016-05-04T16:24:26"/>
    <d v="2016-06-03T16:30:00"/>
    <n v="40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x v="6"/>
    <d v="2015-09-07T06:21:09"/>
    <d v="2015-10-02T23:00:00"/>
    <n v="3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x v="6"/>
    <d v="2016-05-05T10:25:18"/>
    <d v="2016-06-02T10:25:18"/>
    <n v="163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x v="6"/>
    <d v="2014-04-29T20:09:08"/>
    <d v="2014-05-12T03:59:00"/>
    <n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x v="6"/>
    <d v="2015-06-16T19:47:50"/>
    <d v="2015-07-16T19:47:50"/>
    <n v="32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x v="6"/>
    <d v="2014-10-26T17:01:34"/>
    <d v="2014-11-23T22:00:00"/>
    <n v="367.9899999999997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x v="6"/>
    <d v="2015-09-21T03:03:53"/>
    <d v="2015-10-11T02:00:00"/>
    <n v="22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x v="6"/>
    <d v="2015-01-15T23:02:10"/>
    <d v="2015-01-30T23:02:10"/>
    <n v="56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x v="6"/>
    <d v="2015-11-05T16:53:37"/>
    <d v="2015-12-05T00:00:00"/>
    <n v="870.9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x v="6"/>
    <d v="2017-01-11T06:16:58"/>
    <d v="2017-02-18T04:59:00"/>
    <n v="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x v="6"/>
    <d v="2015-10-30T21:48:04"/>
    <d v="2015-12-09T22:48:04"/>
    <n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x v="6"/>
    <d v="2014-07-22T14:34:56"/>
    <d v="2014-08-13T22:00:00"/>
    <n v="40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x v="6"/>
    <d v="2014-08-02T05:45:54"/>
    <d v="2014-08-25T04:59:00"/>
    <n v="4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x v="6"/>
    <d v="2015-02-25T00:51:19"/>
    <d v="2015-03-18T17:00:00"/>
    <n v="1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x v="6"/>
    <d v="2015-10-14T17:44:57"/>
    <d v="2015-12-13T18:44:57"/>
    <n v="-99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x v="6"/>
    <d v="2014-05-25T22:51:35"/>
    <d v="2014-06-21T11:00:00"/>
    <n v="-15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x v="6"/>
    <d v="2016-05-02T17:42:30"/>
    <d v="2016-06-13T04:00:00"/>
    <n v="-12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x v="6"/>
    <d v="2016-12-05T13:06:20"/>
    <d v="2017-01-04T13:06:20"/>
    <n v="-5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x v="6"/>
    <d v="2015-04-09T00:23:53"/>
    <d v="2015-06-08T00:23:53"/>
    <n v="-51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x v="6"/>
    <d v="2015-04-14T16:36:34"/>
    <d v="2015-05-29T16:36:34"/>
    <n v="-80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x v="6"/>
    <d v="2016-03-24T19:21:05"/>
    <d v="2016-05-23T19:21:05"/>
    <n v="-20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x v="6"/>
    <d v="2015-04-29T15:34:19"/>
    <d v="2015-05-29T15:34:19"/>
    <n v="-349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x v="6"/>
    <d v="2016-03-24T10:16:40"/>
    <d v="2016-04-23T10:16:40"/>
    <n v="-49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x v="6"/>
    <d v="2014-08-07T00:10:11"/>
    <d v="2014-09-06T00:10:11"/>
    <n v="-768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x v="6"/>
    <d v="2016-01-21T00:03:49"/>
    <d v="2016-01-29T23:17:00"/>
    <n v="-45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x v="6"/>
    <d v="2014-05-22T01:05:03"/>
    <d v="2014-06-21T01:05:03"/>
    <n v="-490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x v="6"/>
    <d v="2014-07-16T04:34:57"/>
    <d v="2014-09-14T04:34:57"/>
    <n v="-95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x v="6"/>
    <d v="2015-04-17T17:11:59"/>
    <d v="2015-05-07T17:11:59"/>
    <n v="-58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x v="6"/>
    <d v="2016-01-01T00:11:11"/>
    <d v="2016-01-29T23:34:00"/>
    <n v="-3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x v="6"/>
    <d v="2015-06-10T00:54:07"/>
    <d v="2015-08-08T21:34:00"/>
    <n v="-2854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x v="6"/>
    <d v="2016-12-22T22:04:55"/>
    <d v="2017-02-20T18:00:00"/>
    <n v="-305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x v="6"/>
    <d v="2014-11-11T13:04:55"/>
    <d v="2014-12-05T11:28:00"/>
    <n v="-10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x v="6"/>
    <d v="2015-08-17T08:41:44"/>
    <d v="2015-10-16T08:41:44"/>
    <n v="-196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x v="6"/>
    <d v="2016-04-20T19:12:56"/>
    <d v="2016-06-19T19:12:56"/>
    <n v="-373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x v="6"/>
    <d v="2015-09-10T14:10:48"/>
    <d v="2015-09-24T14:10:48"/>
    <n v="-17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x v="6"/>
    <d v="2014-05-25T18:57:09"/>
    <d v="2014-06-24T18:57:09"/>
    <n v="-1264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x v="6"/>
    <d v="2014-07-11T16:12:03"/>
    <d v="2014-09-09T16:12:03"/>
    <n v="-4998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x v="6"/>
    <d v="2015-06-17T14:43:27"/>
    <d v="2015-07-17T13:18:00"/>
    <n v="-24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x v="6"/>
    <d v="2014-11-07T02:44:19"/>
    <d v="2015-01-06T02:44:19"/>
    <n v="-288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x v="6"/>
    <d v="2016-09-14T22:55:21"/>
    <d v="2016-10-14T22:00:00"/>
    <n v="-495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x v="6"/>
    <d v="2016-06-10T04:41:12"/>
    <d v="2016-07-04T04:00:00"/>
    <n v="-199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x v="6"/>
    <d v="2016-09-05T19:50:54"/>
    <d v="2016-10-05T19:50:54"/>
    <n v="-8698.2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x v="6"/>
    <d v="2016-06-19T14:14:41"/>
    <d v="2016-07-19T14:14:41"/>
    <n v="-1982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x v="6"/>
    <d v="2014-04-17T04:32:45"/>
    <d v="2014-05-17T04:32:45"/>
    <n v="-425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x v="6"/>
    <d v="2014-12-01T17:43:33"/>
    <d v="2014-12-21T17:43:33"/>
    <n v="-95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x v="6"/>
    <d v="2015-04-21T02:47:18"/>
    <d v="2015-06-20T02:47:18"/>
    <n v="-30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x v="6"/>
    <d v="2014-12-29T19:37:11"/>
    <d v="2015-01-28T19:37:11"/>
    <n v="-1547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x v="6"/>
    <d v="2016-12-18T20:16:26"/>
    <d v="2017-01-17T20:16:26"/>
    <n v="-472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x v="6"/>
    <d v="2016-04-05T03:04:53"/>
    <d v="2016-05-05T03:04:53"/>
    <n v="-1999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x v="6"/>
    <d v="2015-06-16T17:51:19"/>
    <d v="2015-07-16T17:51:19"/>
    <n v="-1500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x v="6"/>
    <d v="2016-10-29T22:55:24"/>
    <d v="2016-11-30T17:00:00"/>
    <n v="-535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x v="6"/>
    <d v="2015-05-04T14:46:35"/>
    <d v="2015-07-03T14:46:35"/>
    <n v="-293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x v="6"/>
    <d v="2015-12-21T17:24:21"/>
    <d v="2016-01-20T17:24:21"/>
    <n v="-1117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x v="6"/>
    <d v="2015-07-07T21:44:12"/>
    <d v="2015-08-20T17:05:00"/>
    <n v="-92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x v="6"/>
    <d v="2014-10-04T14:20:36"/>
    <d v="2014-12-03T15:20:36"/>
    <n v="-55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x v="6"/>
    <d v="2016-04-01T14:18:38"/>
    <d v="2016-05-01T14:18:38"/>
    <n v="-49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x v="6"/>
    <d v="2016-01-01T21:40:37"/>
    <d v="2016-02-06T04:59:00"/>
    <n v="-809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x v="6"/>
    <d v="2014-11-05T17:27:15"/>
    <d v="2014-12-05T17:27:15"/>
    <n v="-448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x v="6"/>
    <d v="2015-02-12T01:50:01"/>
    <d v="2015-03-14T00:50:01"/>
    <n v="-27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x v="6"/>
    <d v="2015-09-14T15:11:24"/>
    <d v="2015-09-19T03:59:00"/>
    <n v="-19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x v="6"/>
    <d v="2014-12-12T10:15:24"/>
    <d v="2015-01-11T10:15:24"/>
    <n v="-299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x v="6"/>
    <d v="2014-10-10T12:50:40"/>
    <d v="2014-10-18T04:59:00"/>
    <n v="-300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x v="6"/>
    <d v="2014-07-30T20:43:05"/>
    <d v="2014-08-29T20:43:05"/>
    <n v="-185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x v="6"/>
    <d v="2014-07-11T17:49:52"/>
    <d v="2014-08-09T03:00:00"/>
    <n v="-197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x v="6"/>
    <d v="2016-02-15T21:12:08"/>
    <d v="2016-04-15T20:12:08"/>
    <n v="-972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x v="6"/>
    <d v="2014-08-18T17:08:24"/>
    <d v="2014-08-25T21:00:00"/>
    <n v="-50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x v="6"/>
    <d v="2014-11-10T18:33:15"/>
    <d v="2015-01-09T02:00:00"/>
    <n v="-497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x v="6"/>
    <d v="2015-02-02T23:40:15"/>
    <d v="2015-04-03T22:40:15"/>
    <n v="-500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x v="6"/>
    <d v="2014-06-21T13:19:52"/>
    <d v="2014-06-22T21:00:00"/>
    <n v="-47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x v="6"/>
    <d v="2016-11-27T21:48:41"/>
    <d v="2016-12-12T06:00:00"/>
    <n v="-237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x v="6"/>
    <d v="2015-09-11T15:30:58"/>
    <d v="2015-10-11T15:29:05"/>
    <n v="-1145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x v="6"/>
    <d v="2015-10-01T15:57:33"/>
    <d v="2015-10-31T15:57:33"/>
    <n v="-718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x v="6"/>
    <d v="2016-05-25T01:52:38"/>
    <d v="2016-07-24T01:52:38"/>
    <n v="-100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x v="6"/>
    <d v="2014-07-10T05:37:12"/>
    <d v="2014-08-09T05:37:12"/>
    <n v="-209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x v="6"/>
    <d v="2014-12-09T21:42:19"/>
    <d v="2015-02-07T21:42:19"/>
    <n v="-74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x v="6"/>
    <d v="2015-07-25T10:33:16"/>
    <d v="2015-08-24T10:33:16"/>
    <n v="-14997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x v="6"/>
    <d v="2015-07-11T04:00:18"/>
    <d v="2015-09-09T04:00:18"/>
    <n v="-496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x v="6"/>
    <d v="2014-10-28T23:13:51"/>
    <d v="2014-11-09T12:00:00"/>
    <n v="-142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x v="6"/>
    <d v="2016-08-24T01:21:53"/>
    <d v="2016-09-07T01:21:53"/>
    <n v="-287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x v="6"/>
    <d v="2015-07-14T15:34:26"/>
    <d v="2015-08-01T01:00:00"/>
    <n v="-543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x v="6"/>
    <d v="2016-03-15T21:03:57"/>
    <d v="2016-05-14T21:03:57"/>
    <n v="-249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x v="6"/>
    <d v="2016-05-09T17:33:39"/>
    <d v="2016-06-08T17:33:39"/>
    <n v="-93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x v="6"/>
    <d v="2014-10-17T06:23:21"/>
    <d v="2014-11-25T19:46:00"/>
    <n v="-17998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x v="6"/>
    <d v="2015-04-13T20:11:27"/>
    <d v="2015-06-12T20:11:27"/>
    <n v="-2999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x v="6"/>
    <d v="2015-05-18T18:27:06"/>
    <d v="2015-06-27T18:27:06"/>
    <n v="-114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x v="6"/>
    <d v="2015-12-16T03:09:34"/>
    <d v="2016-01-15T03:09:34"/>
    <n v="-1241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x v="6"/>
    <d v="2014-07-08T22:08:59"/>
    <d v="2014-09-06T22:08:59"/>
    <n v="-9998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x v="6"/>
    <d v="2015-01-13T21:46:34"/>
    <d v="2015-03-14T20:46:34"/>
    <n v="-2499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x v="6"/>
    <d v="2016-02-15T09:33:10"/>
    <d v="2016-03-16T08:33:10"/>
    <n v="-38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x v="6"/>
    <d v="2014-04-26T11:26:29"/>
    <d v="2014-05-19T11:26:29"/>
    <n v="-170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x v="6"/>
    <d v="2015-08-29T05:37:27"/>
    <d v="2015-09-16T05:37:27"/>
    <n v="-156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x v="6"/>
    <d v="2015-10-01T15:06:47"/>
    <d v="2015-10-29T15:06:47"/>
    <n v="-363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x v="6"/>
    <d v="2014-07-06T14:52:09"/>
    <d v="2014-08-05T14:52:09"/>
    <n v="-54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x v="6"/>
    <d v="2015-02-23T19:01:10"/>
    <d v="2015-03-25T18:01:10"/>
    <n v="-182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x v="40"/>
    <d v="2014-08-26T21:16:44"/>
    <d v="2014-09-25T21:16:44"/>
    <n v="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x v="40"/>
    <d v="2015-04-03T20:58:47"/>
    <d v="2015-05-18T20:58:47"/>
    <n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x v="40"/>
    <d v="2015-01-09T03:39:39"/>
    <d v="2015-01-24T03:00:00"/>
    <n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x v="40"/>
    <d v="2015-04-09T13:21:50"/>
    <d v="2015-05-09T03:59:00"/>
    <n v="8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x v="40"/>
    <d v="2014-08-12T14:01:08"/>
    <d v="2014-09-11T14:01:08"/>
    <n v="1100.690000000002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x v="40"/>
    <d v="2015-02-09T18:22:59"/>
    <d v="2015-02-23T18:22:59"/>
    <n v="75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x v="40"/>
    <d v="2014-06-16T16:03:49"/>
    <d v="2014-07-15T05:00:00"/>
    <n v="5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x v="40"/>
    <d v="2016-02-03T23:57:26"/>
    <d v="2016-03-04T23:57:26"/>
    <n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x v="40"/>
    <d v="2014-04-25T13:32:38"/>
    <d v="2014-05-25T13:32:38"/>
    <n v="165.5500000000001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x v="40"/>
    <d v="2015-04-07T14:01:04"/>
    <d v="2015-05-07T14:01:04"/>
    <n v="9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x v="40"/>
    <d v="2014-08-21T06:59:23"/>
    <d v="2014-09-15T06:08:00"/>
    <n v="4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x v="40"/>
    <d v="2015-01-21T03:57:17"/>
    <d v="2015-02-21T11:00:00"/>
    <n v="15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x v="40"/>
    <d v="2016-05-05T22:57:33"/>
    <d v="2016-06-04T22:57:33"/>
    <n v="6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x v="40"/>
    <d v="2014-05-16T15:16:04"/>
    <d v="2014-06-15T15:16:04"/>
    <n v="2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x v="40"/>
    <d v="2016-07-02T14:00:08"/>
    <d v="2016-08-29T17:00:00"/>
    <n v="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x v="40"/>
    <d v="2014-09-30T15:37:03"/>
    <d v="2014-10-13T04:59:00"/>
    <n v="28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x v="40"/>
    <d v="2014-06-13T10:58:33"/>
    <d v="2014-07-13T10:58:33"/>
    <n v="5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x v="40"/>
    <d v="2014-12-31T16:53:34"/>
    <d v="2015-01-30T16:53:34"/>
    <n v="5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x v="40"/>
    <d v="2014-07-25T19:25:12"/>
    <d v="2014-08-28T01:00:00"/>
    <n v="2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x v="40"/>
    <d v="2014-12-09T18:33:38"/>
    <d v="2015-01-18T18:33:38"/>
    <n v="18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x v="38"/>
    <d v="2015-01-30T23:02:35"/>
    <d v="2015-03-01T23:02:35"/>
    <n v="-2499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x v="38"/>
    <d v="2015-11-26T19:17:39"/>
    <d v="2015-12-16T20:18:00"/>
    <n v="-15915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x v="38"/>
    <d v="2015-03-14T03:06:20"/>
    <d v="2015-04-13T03:06:20"/>
    <n v="-30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x v="38"/>
    <d v="2015-05-08T21:56:38"/>
    <d v="2015-06-07T21:56:38"/>
    <n v="-99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x v="38"/>
    <d v="2015-04-24T03:21:00"/>
    <d v="2015-05-24T03:21:00"/>
    <n v="-500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x v="38"/>
    <d v="2016-07-16T12:44:52"/>
    <d v="2016-08-15T12:44:52"/>
    <n v="-199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x v="38"/>
    <d v="2016-10-06T13:29:27"/>
    <d v="2016-11-24T17:11:00"/>
    <n v="-2392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x v="38"/>
    <d v="2015-04-03T15:34:53"/>
    <d v="2015-06-02T15:34:53"/>
    <n v="-49997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x v="38"/>
    <d v="2015-10-20T19:45:17"/>
    <d v="2015-11-19T20:45:17"/>
    <n v="-97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x v="38"/>
    <d v="2015-12-24T08:45:52"/>
    <d v="2016-01-23T08:45:52"/>
    <n v="-50000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x v="38"/>
    <d v="2014-08-21T19:16:13"/>
    <d v="2014-10-05T19:16:13"/>
    <n v="-4890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x v="38"/>
    <d v="2016-09-15T16:33:59"/>
    <d v="2016-10-17T04:00:00"/>
    <n v="-1839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x v="38"/>
    <d v="2015-09-08T19:00:21"/>
    <d v="2015-10-08T19:00:21"/>
    <n v="-39939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x v="38"/>
    <d v="2017-02-24T14:00:03"/>
    <d v="2017-03-16T13:00:03"/>
    <n v="-150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x v="38"/>
    <d v="2015-05-17T17:47:29"/>
    <d v="2015-06-16T17:47:29"/>
    <n v="-48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x v="38"/>
    <d v="2016-04-04T23:00:50"/>
    <d v="2016-05-04T23:00:50"/>
    <n v="-657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x v="38"/>
    <d v="2015-01-27T00:16:12"/>
    <d v="2015-03-27T23:16:12"/>
    <n v="-1472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x v="38"/>
    <d v="2016-03-09T18:41:57"/>
    <d v="2016-05-08T17:41:57"/>
    <n v="-800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x v="38"/>
    <d v="2016-05-08T00:12:05"/>
    <d v="2016-06-07T00:12:05"/>
    <n v="-100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x v="38"/>
    <d v="2014-08-12T18:10:23"/>
    <d v="2014-09-11T18:10:23"/>
    <n v="-300000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x v="6"/>
    <d v="2015-02-26T05:05:59"/>
    <d v="2015-03-26T04:00:00"/>
    <n v="48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x v="6"/>
    <d v="2015-02-01T05:51:46"/>
    <d v="2015-03-01T06:59:00"/>
    <n v="2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x v="6"/>
    <d v="2015-06-02T11:17:04"/>
    <d v="2015-07-02T11:17:04"/>
    <n v="68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x v="6"/>
    <d v="2014-07-07T21:50:19"/>
    <d v="2014-08-06T21:32:00"/>
    <n v="35.689999999999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x v="6"/>
    <d v="2015-06-07T17:30:33"/>
    <d v="2015-07-07T17:30:33"/>
    <n v="13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x v="6"/>
    <d v="2015-08-17T17:43:32"/>
    <d v="2015-09-16T17:43:32"/>
    <n v="136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x v="6"/>
    <d v="2015-02-07T04:44:52"/>
    <d v="2015-03-09T03:44:52"/>
    <n v="69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x v="6"/>
    <d v="2016-08-03T12:34:20"/>
    <d v="2016-08-17T03:59:00"/>
    <n v="2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x v="6"/>
    <d v="2015-04-03T18:52:33"/>
    <d v="2015-05-03T22:51:00"/>
    <n v="6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x v="6"/>
    <d v="2014-06-18T16:04:11"/>
    <d v="2014-07-18T16:04:11"/>
    <n v="36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x v="6"/>
    <d v="2014-08-01T15:47:58"/>
    <d v="2014-08-31T15:47:58"/>
    <n v="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x v="6"/>
    <d v="2016-11-20T02:38:40"/>
    <d v="2016-12-05T01:00:00"/>
    <n v="10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x v="6"/>
    <d v="2015-12-03T19:38:28"/>
    <d v="2016-01-01T04:00:00"/>
    <n v="374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x v="6"/>
    <d v="2014-08-29T01:27:51"/>
    <d v="2014-09-26T01:35:00"/>
    <n v="1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x v="6"/>
    <d v="2014-10-29T16:24:46"/>
    <d v="2014-11-27T03:00:00"/>
    <n v="1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x v="6"/>
    <d v="2016-02-25T17:32:10"/>
    <d v="2016-03-13T12:00:00"/>
    <n v="5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x v="6"/>
    <d v="2015-01-22T21:08:54"/>
    <d v="2015-03-23T02:14:00"/>
    <n v="40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x v="6"/>
    <d v="2014-10-10T15:22:27"/>
    <d v="2014-10-20T05:59:00"/>
    <n v="22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x v="6"/>
    <d v="2014-12-20T19:47:03"/>
    <d v="2015-01-06T06:00:00"/>
    <n v="7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x v="6"/>
    <d v="2015-08-03T21:58:50"/>
    <d v="2015-08-24T02:00:00"/>
    <n v="27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x v="38"/>
    <d v="2015-08-09T13:25:56"/>
    <d v="2015-09-23T13:25:56"/>
    <n v="115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x v="38"/>
    <d v="2016-01-12T16:29:03"/>
    <d v="2016-02-11T16:29:03"/>
    <n v="1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x v="38"/>
    <d v="2014-09-12T15:10:36"/>
    <d v="2014-11-11T16:10:36"/>
    <n v="53985.9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x v="38"/>
    <d v="2016-07-25T06:41:21"/>
    <d v="2016-08-24T06:41:21"/>
    <n v="8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x v="38"/>
    <d v="2016-10-11T23:22:08"/>
    <d v="2016-10-31T04:00:00"/>
    <n v="216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x v="38"/>
    <d v="2016-03-02T12:00:06"/>
    <d v="2016-05-01T11:00:06"/>
    <n v="13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x v="38"/>
    <d v="2016-09-14T07:22:31"/>
    <d v="2016-10-13T00:00:00"/>
    <n v="2600.200000000000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x v="38"/>
    <d v="2016-05-21T08:41:21"/>
    <d v="2016-06-20T08:41:21"/>
    <n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x v="38"/>
    <d v="2015-11-29T00:29:22"/>
    <d v="2015-12-21T04:59:00"/>
    <n v="1530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x v="38"/>
    <d v="2015-12-03T13:47:00"/>
    <d v="2016-01-07T13:47:00"/>
    <n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x v="38"/>
    <d v="2017-01-05T20:05:30"/>
    <d v="2017-01-27T20:05:30"/>
    <n v="28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x v="38"/>
    <d v="2016-09-09T18:25:10"/>
    <d v="2016-10-09T18:25:10"/>
    <n v="135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x v="38"/>
    <d v="2016-01-21T20:07:47"/>
    <d v="2016-02-20T20:07:47"/>
    <n v="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x v="38"/>
    <d v="2014-09-03T11:29:32"/>
    <d v="2014-10-03T11:29:32"/>
    <n v="1073.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x v="38"/>
    <d v="2016-12-20T15:57:51"/>
    <d v="2017-01-19T15:57:51"/>
    <n v="74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x v="38"/>
    <d v="2015-03-27T21:54:00"/>
    <d v="2015-05-26T21:54:00"/>
    <n v="2518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x v="38"/>
    <d v="2017-02-09T17:36:33"/>
    <d v="2017-02-27T04:59:00"/>
    <n v="37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x v="38"/>
    <d v="2014-05-19T04:38:49"/>
    <d v="2014-06-16T04:25:00"/>
    <n v="1514.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x v="38"/>
    <d v="2017-02-14T17:46:00"/>
    <d v="2017-03-01T02:00:00"/>
    <n v="25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x v="38"/>
    <d v="2017-01-17T19:51:10"/>
    <d v="2017-01-31T18:00:00"/>
    <n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x v="38"/>
    <d v="2016-06-13T21:29:42"/>
    <d v="2016-07-13T21:29:42"/>
    <n v="15777.00999999999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x v="38"/>
    <d v="2012-11-26T20:04:12"/>
    <d v="2012-12-26T20:04:12"/>
    <n v="595.4300000000002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x v="38"/>
    <d v="2016-01-29T20:22:56"/>
    <d v="2016-03-01T05:59:00"/>
    <n v="35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x v="38"/>
    <d v="2014-10-16T21:08:44"/>
    <d v="2014-11-15T22:08:44"/>
    <n v="512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x v="38"/>
    <d v="2014-09-06T16:11:45"/>
    <d v="2014-10-06T16:11:45"/>
    <n v="2172.60000000000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x v="38"/>
    <d v="2014-11-14T18:09:51"/>
    <d v="2014-12-14T18:09:51"/>
    <n v="62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x v="38"/>
    <d v="2015-04-04T05:11:23"/>
    <d v="2015-04-25T05:11:23"/>
    <n v="48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x v="38"/>
    <d v="2015-12-22T05:05:19"/>
    <d v="2016-01-21T05:05:19"/>
    <n v="3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x v="38"/>
    <d v="2014-10-27T13:40:40"/>
    <d v="2014-11-26T14:40:40"/>
    <n v="49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x v="38"/>
    <d v="2014-12-23T19:58:39"/>
    <d v="2015-02-21T19:58:39"/>
    <n v="87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x v="38"/>
    <d v="2015-11-26T11:15:16"/>
    <d v="2015-12-23T22:59:00"/>
    <n v="7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x v="38"/>
    <d v="2015-01-20T16:52:10"/>
    <d v="2015-02-10T16:52:10"/>
    <n v="68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x v="38"/>
    <d v="2015-05-22T20:04:09"/>
    <d v="2015-06-21T20:04:09"/>
    <n v="569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x v="38"/>
    <d v="2014-10-08T02:58:00"/>
    <d v="2014-11-05T05:00:00"/>
    <n v="327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x v="38"/>
    <d v="2014-05-26T17:27:18"/>
    <d v="2014-06-11T04:00:00"/>
    <n v="10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x v="38"/>
    <d v="2014-05-19T13:09:12"/>
    <d v="2014-07-18T13:09:12"/>
    <n v="22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x v="38"/>
    <d v="2014-07-21T20:24:03"/>
    <d v="2014-08-20T20:24:03"/>
    <n v="128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x v="38"/>
    <d v="2015-06-08T07:09:36"/>
    <d v="2015-07-20T22:00:00"/>
    <n v="3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x v="38"/>
    <d v="2014-04-29T20:00:20"/>
    <d v="2014-05-27T03:00:00"/>
    <n v="318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x v="38"/>
    <d v="2015-06-15T20:18:53"/>
    <d v="2015-08-14T20:18:53"/>
    <n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x v="38"/>
    <d v="2016-10-17T14:51:09"/>
    <d v="2016-11-22T05:59:00"/>
    <n v="7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x v="38"/>
    <d v="2016-07-13T22:53:29"/>
    <d v="2016-08-27T22:53:29"/>
    <n v="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x v="38"/>
    <d v="2015-04-27T16:13:06"/>
    <d v="2015-06-11T16:13:06"/>
    <n v="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x v="38"/>
    <d v="2012-09-06T23:51:15"/>
    <d v="2012-10-06T23:51:15"/>
    <n v="732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x v="38"/>
    <d v="2014-05-02T12:13:33"/>
    <d v="2014-05-30T16:00:00"/>
    <n v="505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x v="38"/>
    <d v="2017-02-17T11:01:32"/>
    <d v="2017-03-03T11:01:32"/>
    <n v="39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x v="38"/>
    <d v="2015-02-18T16:54:11"/>
    <d v="2015-03-20T15:54:11"/>
    <n v="1257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x v="38"/>
    <d v="2016-07-16T06:20:25"/>
    <d v="2016-08-15T06:20:25"/>
    <n v="340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x v="38"/>
    <d v="2014-10-20T17:00:47"/>
    <d v="2014-11-18T04:35:00"/>
    <n v="290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x v="38"/>
    <d v="2015-08-17T17:56:11"/>
    <d v="2015-09-16T17:56:11"/>
    <n v="1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x v="38"/>
    <d v="2016-08-15T21:10:47"/>
    <d v="2016-10-14T21:10:47"/>
    <n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x v="38"/>
    <d v="2015-08-12T01:04:19"/>
    <d v="2015-09-11T01:04:19"/>
    <n v="27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x v="38"/>
    <d v="2016-07-19T02:38:45"/>
    <d v="2016-08-18T02:38:45"/>
    <n v="139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x v="38"/>
    <d v="2016-10-01T12:50:55"/>
    <d v="2016-11-01T03:59:00"/>
    <n v="1253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x v="38"/>
    <d v="2013-04-04T13:26:49"/>
    <d v="2013-05-04T13:26:49"/>
    <n v="2196.709999999999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x v="38"/>
    <d v="2013-07-11T18:50:44"/>
    <d v="2013-08-16T11:59:00"/>
    <n v="668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x v="38"/>
    <d v="2010-07-19T21:26:13"/>
    <d v="2010-10-02T04:59:00"/>
    <n v="56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x v="38"/>
    <d v="2016-01-04T06:03:17"/>
    <d v="2016-03-04T06:03:17"/>
    <n v="5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x v="38"/>
    <d v="2013-12-02T19:03:58"/>
    <d v="2013-12-29T07:59:00"/>
    <n v="1742.779999999998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x v="38"/>
    <d v="2015-06-22T19:00:21"/>
    <d v="2015-06-26T23:00:00"/>
    <n v="22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x v="38"/>
    <d v="2015-12-21T20:50:48"/>
    <d v="2016-01-20T20:50:48"/>
    <n v="87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x v="38"/>
    <d v="2015-09-06T16:30:47"/>
    <d v="2015-10-06T16:30:47"/>
    <n v="42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x v="38"/>
    <d v="2015-03-20T01:41:39"/>
    <d v="2015-04-16T02:50:00"/>
    <n v="150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x v="38"/>
    <d v="2016-01-18T17:26:38"/>
    <d v="2016-02-02T17:26:38"/>
    <n v="112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x v="38"/>
    <d v="2014-07-23T03:44:15"/>
    <d v="2014-08-22T03:44:15"/>
    <n v="1308.260000000000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x v="38"/>
    <d v="2014-08-11T19:16:26"/>
    <d v="2014-09-10T04:52:00"/>
    <n v="71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x v="38"/>
    <d v="2016-03-14T23:44:14"/>
    <d v="2016-04-27T13:16:00"/>
    <n v="24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x v="38"/>
    <d v="2014-12-02T21:37:42"/>
    <d v="2014-12-31T21:22:00"/>
    <n v="332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x v="38"/>
    <d v="2015-05-15T00:20:55"/>
    <d v="2015-06-14T00:20:55"/>
    <n v="25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x v="38"/>
    <d v="2016-04-05T04:02:40"/>
    <d v="2016-05-05T04:02:40"/>
    <n v="3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x v="38"/>
    <d v="2017-01-09T09:59:05"/>
    <d v="2017-02-08T09:59:05"/>
    <n v="-267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x v="38"/>
    <d v="2015-04-28T16:04:54"/>
    <d v="2015-05-28T15:59:00"/>
    <n v="-4992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x v="38"/>
    <d v="2014-08-11T18:16:53"/>
    <d v="2014-10-02T03:59:00"/>
    <n v="-996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x v="38"/>
    <d v="2015-01-23T19:59:14"/>
    <d v="2015-03-02T01:04:00"/>
    <n v="-3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x v="38"/>
    <d v="2014-11-10T22:59:50"/>
    <d v="2015-01-09T22:59:50"/>
    <n v="-1999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x v="38"/>
    <d v="2014-07-31T15:16:24"/>
    <d v="2014-09-29T15:16:24"/>
    <n v="-250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x v="38"/>
    <d v="2016-03-04T15:36:51"/>
    <d v="2016-04-03T14:36:51"/>
    <n v="-500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x v="38"/>
    <d v="2016-03-31T08:59:00"/>
    <d v="2016-05-20T08:59:00"/>
    <n v="-1799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x v="38"/>
    <d v="2014-07-09T22:27:26"/>
    <d v="2014-08-08T22:27:26"/>
    <n v="-1454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x v="38"/>
    <d v="2015-08-29T06:35:34"/>
    <d v="2015-09-28T06:35:34"/>
    <n v="-21966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x v="38"/>
    <d v="2014-07-14T18:49:08"/>
    <d v="2014-08-13T18:49:08"/>
    <n v="-10000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x v="38"/>
    <d v="2015-09-01T12:51:32"/>
    <d v="2015-09-30T18:00:00"/>
    <n v="-33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x v="38"/>
    <d v="2016-09-17T22:08:58"/>
    <d v="2016-10-22T22:08:58"/>
    <n v="-241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x v="38"/>
    <d v="2015-10-22T03:07:26"/>
    <d v="2015-11-22T06:59:00"/>
    <n v="-6652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x v="38"/>
    <d v="2014-07-05T01:19:32"/>
    <d v="2014-07-30T01:19:32"/>
    <n v="-249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x v="38"/>
    <d v="2016-06-10T05:28:57"/>
    <d v="2016-07-10T05:28:57"/>
    <n v="-30805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x v="38"/>
    <d v="2015-08-10T22:31:19"/>
    <d v="2015-09-09T22:31:19"/>
    <n v="-78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x v="38"/>
    <d v="2015-09-16T16:35:52"/>
    <d v="2015-10-16T16:35:52"/>
    <n v="-2498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x v="38"/>
    <d v="2014-11-14T20:00:34"/>
    <d v="2014-12-14T20:00:34"/>
    <n v="-85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x v="38"/>
    <d v="2016-11-16T17:36:09"/>
    <d v="2016-12-07T17:36:09"/>
    <n v="-966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x v="38"/>
    <d v="2015-04-03T17:34:41"/>
    <d v="2015-04-21T05:59:00"/>
    <n v="-482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x v="38"/>
    <d v="2016-10-15T16:34:22"/>
    <d v="2016-10-30T01:46:00"/>
    <n v="-1199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x v="38"/>
    <d v="2015-04-17T16:25:00"/>
    <d v="2015-06-14T19:19:00"/>
    <n v="-27993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x v="38"/>
    <d v="2016-02-09T13:42:39"/>
    <d v="2016-03-10T13:42:39"/>
    <n v="-2497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x v="38"/>
    <d v="2016-06-30T02:27:20"/>
    <d v="2016-08-19T02:27:20"/>
    <n v="-13704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x v="38"/>
    <d v="2015-08-10T15:38:43"/>
    <d v="2015-10-09T15:38:43"/>
    <n v="-84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x v="38"/>
    <d v="2017-01-31T22:57:58"/>
    <d v="2017-03-02T22:57:58"/>
    <n v="-2189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x v="38"/>
    <d v="2015-01-27T03:19:55"/>
    <d v="2015-02-26T03:19:55"/>
    <n v="-5992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x v="38"/>
    <d v="2015-02-20T17:07:15"/>
    <d v="2015-03-22T16:07:15"/>
    <n v="-132244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x v="38"/>
    <d v="2014-10-28T00:40:44"/>
    <d v="2014-12-27T01:40:44"/>
    <n v="-199962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x v="38"/>
    <d v="2015-08-21T04:21:31"/>
    <d v="2015-09-20T04:21:31"/>
    <n v="-99789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x v="38"/>
    <d v="2015-10-16T22:09:06"/>
    <d v="2015-11-15T23:09:06"/>
    <n v="-90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x v="38"/>
    <d v="2014-08-02T13:31:18"/>
    <d v="2014-09-01T05:00:00"/>
    <n v="-199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x v="38"/>
    <d v="2015-04-06T17:22:11"/>
    <d v="2015-05-05T18:48:00"/>
    <n v="-358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x v="38"/>
    <d v="2015-08-30T21:12:39"/>
    <d v="2015-09-29T21:12:39"/>
    <n v="-2439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x v="38"/>
    <d v="2015-06-18T16:05:59"/>
    <d v="2015-08-17T16:05:59"/>
    <n v="-199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x v="38"/>
    <d v="2016-10-22T03:36:30"/>
    <d v="2016-12-21T04:36:30"/>
    <n v="-1987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x v="38"/>
    <d v="2014-12-08T13:44:07"/>
    <d v="2015-01-08T13:41:00"/>
    <n v="-6487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x v="38"/>
    <d v="2016-06-07T13:01:23"/>
    <d v="2016-07-09T01:59:00"/>
    <n v="-1914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x v="38"/>
    <d v="2015-03-02T19:39:05"/>
    <d v="2015-05-01T18:39:05"/>
    <n v="-21356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x v="38"/>
    <d v="2016-07-15T22:45:43"/>
    <d v="2016-08-14T22:45:43"/>
    <n v="-420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x v="38"/>
    <d v="2015-09-08T14:51:52"/>
    <d v="2015-10-15T22:00:00"/>
    <n v="-98816.8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x v="38"/>
    <d v="2014-05-01T21:49:01"/>
    <d v="2014-06-01T03:59:00"/>
    <n v="-309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x v="38"/>
    <d v="2015-07-22T19:05:56"/>
    <d v="2015-09-20T19:05:56"/>
    <n v="-9997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x v="38"/>
    <d v="2016-06-02T00:36:20"/>
    <d v="2016-08-01T00:36:20"/>
    <n v="-1487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x v="38"/>
    <d v="2015-04-20T19:48:46"/>
    <d v="2015-05-20T19:48:46"/>
    <n v="-1920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x v="38"/>
    <d v="2016-09-16T12:05:01"/>
    <d v="2016-10-07T14:00:00"/>
    <n v="-828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x v="38"/>
    <d v="2015-12-21T19:00:49"/>
    <d v="2016-02-08T00:17:00"/>
    <n v="-4696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x v="38"/>
    <d v="2016-01-13T04:33:11"/>
    <d v="2016-02-12T04:33:11"/>
    <n v="-172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x v="38"/>
    <d v="2014-09-20T14:56:15"/>
    <d v="2014-10-20T14:56:15"/>
    <n v="-1017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x v="38"/>
    <d v="2015-06-16T09:12:17"/>
    <d v="2015-07-16T07:56:00"/>
    <n v="-22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x v="38"/>
    <d v="2016-07-04T08:10:18"/>
    <d v="2016-08-23T08:10:18"/>
    <n v="-974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x v="38"/>
    <d v="2015-04-13T03:45:06"/>
    <d v="2015-06-12T03:45:06"/>
    <n v="-408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x v="38"/>
    <d v="2015-01-02T21:48:31"/>
    <d v="2015-02-03T02:00:00"/>
    <n v="-28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x v="38"/>
    <d v="2014-08-25T17:15:16"/>
    <d v="2014-10-19T05:00:00"/>
    <n v="-336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x v="38"/>
    <d v="2015-08-25T10:17:56"/>
    <d v="2015-09-16T22:00:00"/>
    <n v="-95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x v="38"/>
    <d v="2015-05-04T19:32:31"/>
    <d v="2015-05-11T19:32:31"/>
    <n v="-3209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x v="38"/>
    <d v="2015-02-27T16:19:54"/>
    <d v="2015-04-28T15:19:54"/>
    <n v="-4997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x v="38"/>
    <d v="2014-07-24T03:00:10"/>
    <d v="2014-08-28T03:00:10"/>
    <n v="-19867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x v="38"/>
    <d v="2017-01-10T00:45:19"/>
    <d v="2017-02-19T00:45:19"/>
    <n v="-2499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x v="38"/>
    <d v="2014-09-03T14:17:00"/>
    <d v="2014-10-04T14:17:00"/>
    <n v="-1467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x v="38"/>
    <d v="2016-09-02T02:55:34"/>
    <d v="2016-11-01T02:55:34"/>
    <n v="-1047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x v="38"/>
    <d v="2015-03-18T17:33:02"/>
    <d v="2015-04-17T17:33:02"/>
    <n v="-10459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x v="38"/>
    <d v="2014-07-23T15:10:50"/>
    <d v="2014-09-21T15:10:50"/>
    <n v="-750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x v="38"/>
    <d v="2016-05-06T10:43:47"/>
    <d v="2016-06-05T10:43:47"/>
    <n v="-97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x v="38"/>
    <d v="2015-03-18T12:22:05"/>
    <d v="2015-04-01T12:22:05"/>
    <n v="-32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x v="38"/>
    <d v="2016-05-19T08:59:20"/>
    <d v="2016-05-27T13:12:00"/>
    <n v="-99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x v="38"/>
    <d v="2016-06-13T15:35:23"/>
    <d v="2016-07-02T15:35:23"/>
    <n v="-49845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x v="38"/>
    <d v="2015-02-25T01:05:32"/>
    <d v="2015-03-27T00:05:32"/>
    <n v="-999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x v="38"/>
    <d v="2016-03-06T22:36:36"/>
    <d v="2016-05-05T21:36:36"/>
    <n v="-129987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x v="38"/>
    <d v="2014-07-28T16:18:55"/>
    <d v="2014-09-26T16:18:55"/>
    <n v="-149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x v="38"/>
    <d v="2016-11-04T22:22:12"/>
    <d v="2016-11-09T23:22:12"/>
    <n v="-8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x v="38"/>
    <d v="2016-06-09T23:49:58"/>
    <d v="2016-07-09T23:49:58"/>
    <n v="-3980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x v="38"/>
    <d v="2014-12-04T18:43:21"/>
    <d v="2015-02-02T18:43:21"/>
    <n v="-79997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x v="38"/>
    <d v="2015-12-08T04:57:52"/>
    <d v="2016-01-07T04:57:52"/>
    <n v="-15000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x v="38"/>
    <d v="2016-02-27T00:26:02"/>
    <d v="2016-03-27T23:26:02"/>
    <n v="-2396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x v="38"/>
    <d v="2015-01-30T20:33:49"/>
    <d v="2015-03-01T20:33:49"/>
    <n v="-1000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x v="6"/>
    <d v="2017-02-14T19:49:01"/>
    <d v="2017-03-16T18:49:01"/>
    <n v="129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x v="6"/>
    <d v="2017-03-09T20:13:39"/>
    <d v="2017-04-18T19:13:39"/>
    <n v="-124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x v="6"/>
    <d v="2017-03-14T15:21:56"/>
    <d v="2017-04-14T04:59:00"/>
    <n v="-962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x v="6"/>
    <d v="2017-03-09T13:54:05"/>
    <d v="2017-04-08T12:54:05"/>
    <n v="-345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x v="6"/>
    <d v="2017-02-20T08:24:20"/>
    <d v="2017-04-21T07:24:20"/>
    <n v="-2999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x v="6"/>
    <d v="2017-02-22T13:33:54"/>
    <d v="2017-03-24T12:33:54"/>
    <n v="4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x v="6"/>
    <d v="2017-03-06T17:16:59"/>
    <d v="2017-03-27T16:16:59"/>
    <n v="-7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x v="6"/>
    <d v="2017-03-13T03:38:41"/>
    <d v="2017-04-04T03:38:41"/>
    <n v="-61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x v="6"/>
    <d v="2017-02-23T11:05:54"/>
    <d v="2017-03-31T22:59:00"/>
    <n v="13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x v="6"/>
    <d v="2017-03-13T21:14:29"/>
    <d v="2017-05-03T19:12:00"/>
    <n v="-145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x v="6"/>
    <d v="2017-03-15T15:30:07"/>
    <d v="2017-04-03T15:30:07"/>
    <n v="-2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x v="6"/>
    <d v="2017-02-19T06:29:20"/>
    <d v="2017-03-25T04:33:00"/>
    <n v="-473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x v="6"/>
    <d v="2017-03-08T17:15:03"/>
    <d v="2017-04-07T16:15:03"/>
    <n v="-990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x v="6"/>
    <d v="2017-03-06T18:04:48"/>
    <d v="2017-04-16T20:00:00"/>
    <n v="-24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x v="6"/>
    <d v="2017-02-17T12:18:59"/>
    <d v="2017-03-19T11:18:59"/>
    <n v="-270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x v="6"/>
    <d v="2017-03-14T08:35:56"/>
    <d v="2017-04-09T08:35:56"/>
    <n v="-7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x v="6"/>
    <d v="2017-03-02T12:55:07"/>
    <d v="2017-03-19T06:00:00"/>
    <n v="-246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x v="6"/>
    <d v="2017-01-27T00:58:54"/>
    <d v="2017-03-27T23:58:54"/>
    <n v="-250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x v="6"/>
    <d v="2017-03-02T16:22:46"/>
    <d v="2017-04-16T15:22:46"/>
    <n v="-4475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x v="6"/>
    <d v="2014-09-27T23:15:55"/>
    <d v="2014-11-07T00:15:55"/>
    <n v="350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x v="6"/>
    <d v="2014-09-09T15:58:04"/>
    <d v="2014-10-01T04:00:00"/>
    <n v="56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x v="6"/>
    <d v="2012-11-13T00:25:00"/>
    <d v="2012-12-07T02:00:00"/>
    <n v="5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x v="6"/>
    <d v="2010-10-27T06:20:03"/>
    <d v="2011-01-25T04:00:00"/>
    <n v="3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x v="6"/>
    <d v="2014-08-11T20:09:34"/>
    <d v="2014-09-10T20:09:34"/>
    <n v="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x v="6"/>
    <d v="2013-10-03T20:49:27"/>
    <d v="2013-11-02T20:49:27"/>
    <n v="13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x v="6"/>
    <d v="2011-03-31T03:42:17"/>
    <d v="2011-05-01T04:59:00"/>
    <n v="7067.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x v="6"/>
    <d v="2012-03-02T21:00:58"/>
    <d v="2012-04-01T20:00:58"/>
    <n v="90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x v="6"/>
    <d v="2012-11-20T11:58:45"/>
    <d v="2012-12-20T11:58:45"/>
    <n v="4425.229999999999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x v="6"/>
    <d v="2012-04-27T22:52:24"/>
    <d v="2012-06-01T22:52:24"/>
    <n v="1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x v="6"/>
    <d v="2014-07-09T18:55:05"/>
    <d v="2014-07-19T05:00:00"/>
    <n v="4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x v="6"/>
    <d v="2013-06-22T20:09:12"/>
    <d v="2013-07-22T20:09:12"/>
    <n v="7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x v="6"/>
    <d v="2011-12-07T01:36:01"/>
    <d v="2012-01-18T23:00:00"/>
    <n v="502.2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x v="6"/>
    <d v="2014-07-21T06:21:27"/>
    <d v="2014-08-13T04:59:00"/>
    <n v="6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x v="6"/>
    <d v="2014-09-15T12:52:02"/>
    <d v="2014-10-15T12:52:02"/>
    <n v="1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x v="6"/>
    <d v="2014-06-09T16:27:42"/>
    <d v="2014-07-07T02:00:00"/>
    <n v="108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x v="6"/>
    <d v="2014-05-16T18:05:25"/>
    <d v="2014-06-15T18:05:25"/>
    <n v="145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x v="6"/>
    <d v="2014-05-07T19:20:15"/>
    <d v="2014-06-09T19:20:15"/>
    <n v="16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x v="6"/>
    <d v="2011-04-11T03:49:20"/>
    <d v="2011-05-03T03:59:00"/>
    <n v="47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x v="6"/>
    <d v="2014-10-28T16:35:53"/>
    <d v="2014-11-26T07:59:00"/>
    <n v="21079.8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x v="6"/>
    <d v="2014-07-19T04:13:01"/>
    <d v="2014-08-02T04:13:01"/>
    <n v="48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x v="6"/>
    <d v="2014-05-13T02:32:33"/>
    <d v="2014-06-13T22:00:00"/>
    <n v="60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x v="6"/>
    <d v="2013-11-13T17:42:41"/>
    <d v="2013-12-13T04:59:00"/>
    <n v="2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x v="6"/>
    <d v="2014-05-30T01:55:44"/>
    <d v="2014-07-02T04:00:00"/>
    <n v="24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x v="6"/>
    <d v="2016-04-06T14:35:58"/>
    <d v="2016-05-06T14:35:58"/>
    <n v="61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x v="6"/>
    <d v="2012-01-15T17:31:08"/>
    <d v="2012-02-14T17:31:08"/>
    <n v="3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x v="6"/>
    <d v="2014-08-27T21:04:52"/>
    <d v="2014-09-26T21:04:52"/>
    <n v="3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x v="6"/>
    <d v="2014-08-11T20:45:08"/>
    <d v="2014-08-25T20:45:08"/>
    <n v="3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x v="6"/>
    <d v="2010-12-19T21:17:07"/>
    <d v="2011-02-17T21:17:07"/>
    <n v="47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x v="6"/>
    <d v="2013-07-22T22:20:31"/>
    <d v="2013-08-18T15:00:00"/>
    <n v="28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x v="6"/>
    <d v="2014-05-22T16:00:09"/>
    <d v="2014-06-21T16:00:09"/>
    <n v="43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x v="6"/>
    <d v="2014-06-16T14:31:15"/>
    <d v="2014-07-16T14:31:15"/>
    <n v="107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x v="6"/>
    <d v="2013-04-11T16:51:11"/>
    <d v="2013-05-06T16:51:11"/>
    <n v="594.8199999999997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x v="6"/>
    <d v="2014-05-21T09:54:09"/>
    <d v="2014-06-20T09:54:09"/>
    <n v="237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x v="6"/>
    <d v="2014-05-20T07:26:27"/>
    <d v="2014-06-15T16:00:00"/>
    <n v="4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x v="6"/>
    <d v="2011-12-06T22:47:01"/>
    <d v="2012-01-31T17:00:00"/>
    <n v="6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x v="6"/>
    <d v="2013-08-05T19:04:29"/>
    <d v="2013-08-23T19:04:29"/>
    <n v="22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x v="6"/>
    <d v="2014-06-01T23:50:31"/>
    <d v="2014-07-01T23:50:31"/>
    <n v="31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x v="6"/>
    <d v="2014-07-09T23:27:21"/>
    <d v="2014-07-16T23:27:21"/>
    <n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x v="6"/>
    <d v="2014-08-17T22:10:38"/>
    <d v="2014-09-16T21:00:00"/>
    <n v="7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x v="6"/>
    <d v="2014-07-15T15:59:33"/>
    <d v="2014-08-04T15:59:33"/>
    <n v="244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x v="40"/>
    <d v="2015-05-20T09:58:22"/>
    <d v="2015-06-10T09:58:22"/>
    <n v="-7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x v="40"/>
    <d v="2015-04-24T08:18:52"/>
    <d v="2015-05-24T08:18:52"/>
    <n v="-4822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x v="40"/>
    <d v="2016-11-09T03:37:55"/>
    <d v="2016-12-09T04:37:55"/>
    <n v="-40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x v="40"/>
    <d v="2016-06-17T18:07:49"/>
    <d v="2016-08-16T18:07:49"/>
    <n v="-359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x v="40"/>
    <d v="2015-01-14T22:34:19"/>
    <d v="2015-02-28T22:00:00"/>
    <n v="-989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x v="40"/>
    <d v="2015-01-06T23:14:16"/>
    <d v="2015-02-20T23:14:16"/>
    <n v="-441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x v="40"/>
    <d v="2015-06-27T01:29:58"/>
    <d v="2015-07-27T01:29:58"/>
    <n v="-110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x v="40"/>
    <d v="2015-01-13T14:15:42"/>
    <d v="2015-02-12T14:15:42"/>
    <n v="-14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x v="40"/>
    <d v="2015-06-02T14:21:15"/>
    <d v="2015-08-01T14:00:00"/>
    <n v="-29982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x v="40"/>
    <d v="2015-01-05T11:50:18"/>
    <d v="2015-02-04T11:50:18"/>
    <n v="-88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x v="40"/>
    <d v="2015-01-09T10:11:17"/>
    <d v="2015-02-16T10:11:17"/>
    <n v="-2989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x v="40"/>
    <d v="2014-08-07T18:16:58"/>
    <d v="2014-09-06T21:00:00"/>
    <n v="-23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x v="40"/>
    <d v="2016-03-31T07:41:41"/>
    <d v="2016-04-30T05:34:00"/>
    <n v="-4999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x v="40"/>
    <d v="2014-08-10T18:24:37"/>
    <d v="2014-08-31T18:24:37"/>
    <n v="-197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x v="40"/>
    <d v="2015-10-16T20:29:06"/>
    <d v="2015-12-14T05:59:00"/>
    <n v="-227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x v="40"/>
    <d v="2015-08-26T23:43:42"/>
    <d v="2015-09-25T23:43:42"/>
    <n v="-75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x v="40"/>
    <d v="2015-06-17T16:27:59"/>
    <d v="2015-07-17T16:14:00"/>
    <n v="-5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x v="40"/>
    <d v="2015-04-01T08:59:32"/>
    <d v="2015-05-01T08:59:32"/>
    <n v="-772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x v="40"/>
    <d v="2015-08-20T06:37:31"/>
    <d v="2015-09-19T06:37:31"/>
    <n v="-50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x v="40"/>
    <d v="2015-02-22T06:40:07"/>
    <d v="2015-04-23T05:40:07"/>
    <n v="-295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x v="6"/>
    <d v="2014-07-07T14:31:17"/>
    <d v="2014-07-28T14:31:17"/>
    <n v="1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x v="6"/>
    <d v="2014-05-19T15:17:38"/>
    <d v="2014-06-20T23:00:00"/>
    <n v="1835.700000000000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x v="6"/>
    <d v="2012-04-14T22:28:39"/>
    <d v="2012-06-01T03:59:00"/>
    <n v="77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x v="6"/>
    <d v="2014-07-14T14:04:40"/>
    <d v="2014-08-15T02:00:00"/>
    <n v="454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x v="6"/>
    <d v="2014-07-09T19:05:51"/>
    <d v="2014-08-08T19:05:51"/>
    <n v="105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x v="6"/>
    <d v="2015-06-16T18:19:19"/>
    <d v="2015-07-26T18:19:19"/>
    <n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x v="6"/>
    <d v="2015-11-29T19:01:13"/>
    <d v="2016-01-05T23:55:00"/>
    <n v="25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x v="6"/>
    <d v="2015-08-03T15:57:51"/>
    <d v="2015-09-10T03:59:00"/>
    <n v="12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x v="6"/>
    <d v="2015-06-10T11:06:11"/>
    <d v="2015-07-11T14:30:00"/>
    <n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x v="6"/>
    <d v="2016-10-05T13:06:24"/>
    <d v="2016-11-04T13:06:24"/>
    <n v="72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x v="6"/>
    <d v="2014-11-28T00:03:06"/>
    <d v="2014-12-31T00:00:00"/>
    <n v="25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x v="6"/>
    <d v="2015-02-15T23:35:47"/>
    <d v="2015-03-22T22:35:47"/>
    <n v="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x v="6"/>
    <d v="2017-02-06T20:00:04"/>
    <d v="2017-03-12T21:00:00"/>
    <n v="12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x v="6"/>
    <d v="2015-05-31T16:43:23"/>
    <d v="2015-07-05T16:43:23"/>
    <n v="137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x v="6"/>
    <d v="2015-09-23T13:58:17"/>
    <d v="2015-10-24T21:29:00"/>
    <n v="62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x v="6"/>
    <d v="2015-07-21T20:02:56"/>
    <d v="2015-08-20T20:02:56"/>
    <n v="29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x v="6"/>
    <d v="2016-11-23T20:25:13"/>
    <d v="2017-01-10T05:00:00"/>
    <n v="6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x v="6"/>
    <d v="2016-05-13T13:25:38"/>
    <d v="2016-06-03T21:00:00"/>
    <n v="4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x v="6"/>
    <d v="2015-09-30T14:00:12"/>
    <d v="2015-10-30T14:00:12"/>
    <n v="5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x v="6"/>
    <d v="2016-12-18T21:10:36"/>
    <d v="2017-01-17T21:10:36"/>
    <n v="3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x v="6"/>
    <d v="2015-11-15T17:01:24"/>
    <d v="2015-12-17T04:59:00"/>
    <n v="16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x v="6"/>
    <d v="2014-10-21T06:59:58"/>
    <d v="2014-11-20T07:59:58"/>
    <n v="157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x v="6"/>
    <d v="2014-09-16T04:02:06"/>
    <d v="2014-10-01T03:59:00"/>
    <n v="25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x v="6"/>
    <d v="2016-03-17T22:39:07"/>
    <d v="2016-04-16T22:39:07"/>
    <n v="61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x v="6"/>
    <d v="2016-04-03T19:31:57"/>
    <d v="2016-05-04T03:59:00"/>
    <n v="31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x v="6"/>
    <d v="2017-01-31T19:19:15"/>
    <d v="2017-03-02T19:19:15"/>
    <n v="94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x v="6"/>
    <d v="2016-12-30T18:56:48"/>
    <d v="2017-02-01T23:31:00"/>
    <n v="15.71000000000003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x v="6"/>
    <d v="2016-06-01T08:20:51"/>
    <d v="2016-07-01T08:20:51"/>
    <n v="48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x v="6"/>
    <d v="2016-11-28T22:00:33"/>
    <d v="2016-12-28T22:00:33"/>
    <n v="12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x v="6"/>
    <d v="2015-09-05T11:23:04"/>
    <d v="2015-09-29T03:59:00"/>
    <n v="275.6399999999994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x v="6"/>
    <d v="2015-06-01T12:14:58"/>
    <d v="2015-07-01T12:14:58"/>
    <n v="34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x v="6"/>
    <d v="2015-10-01T02:08:13"/>
    <d v="2015-10-25T23:59:00"/>
    <n v="346.9799999999995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x v="6"/>
    <d v="2017-01-19T16:39:08"/>
    <d v="2017-02-16T23:00:00"/>
    <n v="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x v="6"/>
    <d v="2014-09-11T07:47:50"/>
    <d v="2014-10-14T06:59:00"/>
    <n v="130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x v="6"/>
    <d v="2014-08-20T18:08:12"/>
    <d v="2014-09-19T18:08:12"/>
    <n v="2730.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x v="6"/>
    <d v="2015-09-15T02:19:22"/>
    <d v="2015-10-09T00:00:00"/>
    <n v="22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x v="6"/>
    <d v="2016-11-01T16:39:42"/>
    <d v="2016-12-01T17:39:42"/>
    <n v="47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x v="6"/>
    <d v="2015-05-11T14:24:18"/>
    <d v="2015-06-12T02:00:00"/>
    <n v="90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x v="6"/>
    <d v="2015-08-14T11:20:00"/>
    <d v="2015-09-12T03:59:00"/>
    <n v="112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x v="6"/>
    <d v="2015-06-12T10:25:12"/>
    <d v="2015-07-12T10:25:12"/>
    <n v="146.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x v="6"/>
    <d v="2015-03-05T21:19:17"/>
    <d v="2015-04-04T20:19:17"/>
    <n v="9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x v="6"/>
    <d v="2015-05-21T17:55:14"/>
    <d v="2015-06-20T17:55:14"/>
    <n v="27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x v="6"/>
    <d v="2014-10-06T17:48:44"/>
    <d v="2014-11-05T18:48:44"/>
    <n v="38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x v="6"/>
    <d v="2015-05-22T17:32:46"/>
    <d v="2015-06-21T17:32:46"/>
    <n v="16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x v="6"/>
    <d v="2016-08-08T11:20:40"/>
    <d v="2016-09-07T11:20:40"/>
    <n v="62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x v="6"/>
    <d v="2016-08-20T13:50:28"/>
    <d v="2016-09-08T03:45:00"/>
    <n v="36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x v="6"/>
    <d v="2015-02-24T02:03:29"/>
    <d v="2015-03-26T01:03:29"/>
    <n v="163.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x v="6"/>
    <d v="2014-09-07T18:26:15"/>
    <d v="2014-10-07T18:26:15"/>
    <n v="22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x v="6"/>
    <d v="2015-05-20T13:46:17"/>
    <d v="2015-06-11T03:59:00"/>
    <n v="280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x v="6"/>
    <d v="2017-01-23T13:25:52"/>
    <d v="2017-02-22T13:25:52"/>
    <n v="125.9899999999997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x v="6"/>
    <d v="2014-12-09T21:17:41"/>
    <d v="2015-01-08T21:17:41"/>
    <n v="36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x v="6"/>
    <d v="2016-09-01T18:15:45"/>
    <d v="2016-10-01T03:59:00"/>
    <n v="1418.599999999998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x v="6"/>
    <d v="2015-10-26T16:08:38"/>
    <d v="2015-11-30T17:08:38"/>
    <n v="46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x v="6"/>
    <d v="2015-06-16T17:24:36"/>
    <d v="2015-07-16T17:24:36"/>
    <n v="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x v="6"/>
    <d v="2014-11-21T07:34:22"/>
    <d v="2014-12-22T04:00:00"/>
    <n v="37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x v="6"/>
    <d v="2015-10-07T12:23:08"/>
    <d v="2015-10-30T21:00:00"/>
    <n v="304.1599999999998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x v="6"/>
    <d v="2015-01-12T19:12:18"/>
    <d v="2015-01-28T22:00:00"/>
    <n v="7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x v="6"/>
    <d v="2015-11-03T17:05:15"/>
    <d v="2015-12-03T17:00:00"/>
    <n v="172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x v="6"/>
    <d v="2015-05-12T12:52:02"/>
    <d v="2015-06-12T21:00:00"/>
    <n v="187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x v="6"/>
    <d v="2015-06-17T18:11:00"/>
    <d v="2015-07-17T18:11:00"/>
    <n v="3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x v="6"/>
    <d v="2016-08-08T21:42:08"/>
    <d v="2016-08-24T21:42:08"/>
    <n v="5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x v="6"/>
    <d v="2015-05-13T09:29:57"/>
    <d v="2015-06-16T11:00:00"/>
    <n v="12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x v="6"/>
    <d v="2015-06-12T12:47:45"/>
    <d v="2015-07-12T12:47:45"/>
    <n v="3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x v="6"/>
    <d v="2014-10-03T10:29:35"/>
    <d v="2014-11-02T11:29:35"/>
    <n v="45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x v="6"/>
    <d v="2015-10-07T12:00:09"/>
    <d v="2015-11-06T13:00:09"/>
    <n v="544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x v="6"/>
    <d v="2016-08-29T19:14:02"/>
    <d v="2016-09-14T19:00:00"/>
    <n v="29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x v="6"/>
    <d v="2016-01-31T16:54:32"/>
    <d v="2016-03-15T21:00:00"/>
    <n v="20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x v="6"/>
    <d v="2015-01-13T21:07:51"/>
    <d v="2015-02-09T04:30:00"/>
    <n v="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x v="6"/>
    <d v="2016-02-26T22:47:59"/>
    <d v="2016-04-01T03:59:00"/>
    <n v="7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x v="6"/>
    <d v="2014-10-19T16:23:26"/>
    <d v="2014-11-18T17:23:26"/>
    <n v="4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x v="6"/>
    <d v="2015-04-30T20:21:43"/>
    <d v="2015-05-30T20:21:43"/>
    <n v="8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x v="6"/>
    <d v="2016-03-02T02:27:39"/>
    <d v="2016-04-01T01:27:39"/>
    <n v="8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x v="6"/>
    <d v="2015-04-27T18:09:58"/>
    <d v="2015-06-01T05:00:00"/>
    <n v="6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x v="6"/>
    <d v="2015-08-03T00:28:25"/>
    <d v="2015-09-02T00:28:25"/>
    <n v="108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x v="6"/>
    <d v="2016-03-16T04:39:48"/>
    <d v="2016-04-29T04:39:48"/>
    <n v="820.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x v="6"/>
    <d v="2016-01-10T17:51:38"/>
    <d v="2016-02-10T21:00:00"/>
    <n v="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x v="6"/>
    <d v="2016-01-11T21:14:13"/>
    <d v="2016-01-29T05:59:00"/>
    <n v="4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x v="6"/>
    <d v="2017-01-27T22:37:06"/>
    <d v="2017-02-28T05:00:00"/>
    <n v="60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x v="6"/>
    <d v="2016-07-16T20:09:42"/>
    <d v="2016-08-15T20:09:42"/>
    <n v="265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x v="6"/>
    <d v="2015-11-03T18:00:28"/>
    <d v="2015-11-28T18:00:28"/>
    <n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x v="6"/>
    <d v="2016-05-15T18:35:15"/>
    <d v="2016-06-20T23:00:00"/>
    <n v="26.48999999999978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x v="6"/>
    <d v="2017-01-23T08:50:02"/>
    <d v="2017-02-20T08:50:02"/>
    <n v="165.2100000000000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x v="6"/>
    <d v="2017-02-09T12:21:31"/>
    <d v="2017-03-11T12:21:31"/>
    <n v="42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x v="6"/>
    <d v="2015-08-16T16:51:40"/>
    <d v="2015-09-17T03:59:00"/>
    <n v="7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x v="6"/>
    <d v="2015-10-05T18:29:08"/>
    <d v="2015-12-04T19:29:08"/>
    <n v="18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x v="6"/>
    <d v="2017-02-02T10:12:32"/>
    <d v="2017-03-04T10:12:32"/>
    <n v="317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x v="6"/>
    <d v="2015-05-17T12:59:14"/>
    <d v="2015-06-16T12:59:14"/>
    <n v="11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x v="6"/>
    <d v="2016-08-27T10:37:09"/>
    <d v="2016-09-26T10:37:09"/>
    <n v="20.00999999999999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x v="6"/>
    <d v="2015-11-01T18:09:32"/>
    <d v="2015-11-22T22:00:00"/>
    <n v="66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x v="6"/>
    <d v="2015-07-08T18:30:56"/>
    <d v="2015-07-27T22:59:00"/>
    <n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x v="6"/>
    <d v="2015-08-23T22:59:28"/>
    <d v="2015-09-13T00:00:00"/>
    <n v="17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x v="6"/>
    <d v="2015-09-14T22:01:03"/>
    <d v="2015-10-14T22:01:03"/>
    <n v="48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x v="6"/>
    <d v="2015-04-08T17:51:02"/>
    <d v="2015-04-29T17:51:02"/>
    <n v="108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x v="6"/>
    <d v="2016-06-17T17:39:36"/>
    <d v="2016-08-01T06:59:00"/>
    <n v="100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x v="6"/>
    <d v="2016-11-07T08:26:16"/>
    <d v="2016-12-07T08:26:16"/>
    <n v="285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x v="6"/>
    <d v="2015-02-21T15:38:04"/>
    <d v="2015-03-28T14:38:04"/>
    <n v="28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x v="6"/>
    <d v="2016-11-22T14:59:12"/>
    <d v="2016-12-22T14:59:12"/>
    <n v="677.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x v="6"/>
    <d v="2015-07-01T20:32:28"/>
    <d v="2015-07-31T20:32:28"/>
    <n v="8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x v="6"/>
    <d v="2016-05-03T05:15:42"/>
    <d v="2016-06-10T03:00:00"/>
    <n v="113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x v="6"/>
    <d v="2016-04-15T01:22:19"/>
    <d v="2016-05-15T01:22:19"/>
    <n v="66.79999999999995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x v="6"/>
    <d v="2016-03-23T21:02:45"/>
    <d v="2016-04-13T21:02:45"/>
    <n v="78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x v="6"/>
    <d v="2016-09-15T15:36:18"/>
    <d v="2016-10-16T15:36:18"/>
    <n v="20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x v="6"/>
    <d v="2015-09-06T22:17:05"/>
    <d v="2015-10-06T22:17:05"/>
    <n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x v="6"/>
    <d v="2015-09-17T07:00:10"/>
    <d v="2015-10-17T07:00:10"/>
    <n v="24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x v="6"/>
    <d v="2016-10-21T19:25:46"/>
    <d v="2016-11-11T22:00:00"/>
    <n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x v="6"/>
    <d v="2016-01-13T05:51:57"/>
    <d v="2016-01-27T01:00:00"/>
    <n v="32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x v="6"/>
    <d v="2015-04-11T06:25:11"/>
    <d v="2015-05-08T20:05:00"/>
    <n v="88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x v="6"/>
    <d v="2016-04-06T07:17:21"/>
    <d v="2016-05-06T07:17:21"/>
    <n v="4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x v="6"/>
    <d v="2014-07-06T20:54:35"/>
    <d v="2014-08-08T13:54:00"/>
    <n v="10.18000000000029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x v="6"/>
    <d v="2016-05-09T00:57:04"/>
    <d v="2016-06-08T00:57:04"/>
    <n v="6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x v="6"/>
    <d v="2016-03-02T07:14:53"/>
    <d v="2016-04-11T02:30:00"/>
    <n v="51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x v="6"/>
    <d v="2014-12-17T14:03:06"/>
    <d v="2015-01-31T14:03:06"/>
    <n v="4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x v="6"/>
    <d v="2016-05-23T01:05:57"/>
    <d v="2016-06-22T01:05:57"/>
    <n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x v="6"/>
    <d v="2014-10-02T02:24:25"/>
    <d v="2014-10-16T03:59:00"/>
    <n v="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x v="6"/>
    <d v="2016-05-31T00:14:56"/>
    <d v="2016-06-22T03:55:00"/>
    <n v="5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x v="6"/>
    <d v="2016-08-26T08:46:48"/>
    <d v="2016-09-25T08:46:48"/>
    <n v="25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x v="6"/>
    <d v="2016-05-22T13:59:50"/>
    <d v="2016-06-05T13:59:50"/>
    <n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x v="6"/>
    <d v="2015-03-01T18:51:17"/>
    <d v="2015-04-05T17:51:17"/>
    <n v="5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x v="6"/>
    <d v="2015-02-06T17:08:25"/>
    <d v="2015-03-08T16:08:25"/>
    <n v="11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x v="6"/>
    <d v="2016-04-08T08:59:26"/>
    <d v="2016-05-08T08:59:26"/>
    <n v="1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x v="6"/>
    <d v="2014-07-02T13:48:03"/>
    <d v="2014-07-05T01:00:00"/>
    <n v="83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x v="6"/>
    <d v="2014-07-17T07:45:08"/>
    <d v="2014-07-27T23:00:00"/>
    <n v="16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x v="6"/>
    <d v="2015-03-02T21:17:48"/>
    <d v="2015-04-01T20:17:48"/>
    <n v="9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x v="6"/>
    <d v="2015-09-01T16:44:46"/>
    <d v="2015-10-06T16:44:46"/>
    <n v="22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x v="6"/>
    <d v="2014-06-19T20:38:50"/>
    <d v="2014-07-19T20:38:50"/>
    <n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x v="6"/>
    <d v="2015-05-24T16:14:40"/>
    <d v="2015-06-15T16:14:40"/>
    <n v="16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x v="6"/>
    <d v="2015-06-30T12:30:22"/>
    <d v="2015-07-30T12:30:22"/>
    <n v="149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x v="6"/>
    <d v="2014-07-07T16:10:46"/>
    <d v="2014-08-03T23:00:00"/>
    <n v="1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x v="6"/>
    <d v="2016-03-08T09:34:06"/>
    <d v="2016-04-05T08:34:06"/>
    <n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x v="6"/>
    <d v="2014-09-19T06:46:07"/>
    <d v="2014-10-10T21:00:00"/>
    <n v="25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x v="6"/>
    <d v="2017-02-03T13:48:00"/>
    <d v="2017-02-24T13:48:00"/>
    <n v="32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x v="6"/>
    <d v="2016-06-28T15:58:38"/>
    <d v="2016-07-28T15:58:38"/>
    <n v="34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x v="6"/>
    <d v="2016-11-11T23:22:34"/>
    <d v="2016-12-06T23:22:34"/>
    <n v="114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x v="6"/>
    <d v="2016-05-20T19:10:21"/>
    <d v="2016-06-12T17:00:00"/>
    <n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x v="6"/>
    <d v="2015-02-27T07:06:50"/>
    <d v="2015-04-01T04:59:00"/>
    <n v="1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x v="6"/>
    <d v="2016-03-23T21:59:44"/>
    <d v="2016-04-13T13:18:00"/>
    <n v="5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x v="6"/>
    <d v="2014-07-31T04:48:13"/>
    <d v="2014-08-30T04:48:13"/>
    <n v="6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x v="6"/>
    <d v="2015-02-18T02:32:48"/>
    <d v="2015-04-18T00:37:00"/>
    <n v="1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x v="6"/>
    <d v="2015-02-19T00:35:10"/>
    <d v="2015-02-26T00:35:10"/>
    <n v="15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x v="6"/>
    <d v="2016-04-24T13:14:14"/>
    <d v="2016-05-08T21:00:00"/>
    <n v="38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x v="6"/>
    <d v="2016-04-06T13:24:40"/>
    <d v="2016-04-30T03:59:00"/>
    <n v="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x v="6"/>
    <d v="2016-05-23T02:39:32"/>
    <d v="2016-06-13T17:00:00"/>
    <n v="53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x v="6"/>
    <d v="2015-10-25T16:50:11"/>
    <d v="2015-11-29T23:00:00"/>
    <n v="15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x v="6"/>
    <d v="2014-06-16T09:29:25"/>
    <d v="2014-07-23T11:00:00"/>
    <n v="5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x v="6"/>
    <d v="2016-05-05T23:49:38"/>
    <d v="2016-07-01T23:00:00"/>
    <n v="37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x v="6"/>
    <d v="2016-04-19T10:22:30"/>
    <d v="2016-05-02T23:00:00"/>
    <n v="107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x v="6"/>
    <d v="2015-09-23T17:26:46"/>
    <d v="2015-10-29T04:01:00"/>
    <n v="5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x v="6"/>
    <d v="2016-04-29T14:52:07"/>
    <d v="2016-05-10T11:17:00"/>
    <n v="46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x v="6"/>
    <d v="2016-06-15T19:34:32"/>
    <d v="2016-07-15T19:34:32"/>
    <n v="2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x v="6"/>
    <d v="2014-07-02T10:01:50"/>
    <d v="2014-08-01T10:01:50"/>
    <n v="2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x v="6"/>
    <d v="2014-10-20T07:27:59"/>
    <d v="2014-11-19T08:27:59"/>
    <n v="29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x v="6"/>
    <d v="2017-01-11T01:22:14"/>
    <d v="2017-02-25T01:22:14"/>
    <n v="2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x v="6"/>
    <d v="2016-11-23T01:59:03"/>
    <d v="2016-12-14T15:59:00"/>
    <n v="12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x v="6"/>
    <d v="2014-08-15T00:36:30"/>
    <d v="2014-09-01T15:59:00"/>
    <n v="67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x v="6"/>
    <d v="2015-02-21T02:11:57"/>
    <d v="2015-03-07T04:55:00"/>
    <n v="59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x v="6"/>
    <d v="2014-07-31T18:30:45"/>
    <d v="2014-08-19T16:00:00"/>
    <n v="11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x v="6"/>
    <d v="2016-02-22T23:27:29"/>
    <d v="2016-03-15T21:00:00"/>
    <n v="17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x v="6"/>
    <d v="2015-11-13T02:26:32"/>
    <d v="2015-12-13T02:26:32"/>
    <n v="1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x v="6"/>
    <d v="2015-04-13T01:37:17"/>
    <d v="2015-05-13T01:37:17"/>
    <n v="60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x v="6"/>
    <d v="2015-07-07T22:24:54"/>
    <d v="2015-08-01T22:24:54"/>
    <n v="1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x v="6"/>
    <d v="2014-11-26T04:47:39"/>
    <d v="2015-01-01T05:00:00"/>
    <n v="4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x v="6"/>
    <d v="2016-11-16T00:59:40"/>
    <d v="2017-01-15T00:59:40"/>
    <n v="195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x v="6"/>
    <d v="2016-11-16T08:01:25"/>
    <d v="2016-12-17T08:00:00"/>
    <n v="26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x v="6"/>
    <d v="2015-11-04T20:59:25"/>
    <d v="2015-12-02T20:59:25"/>
    <n v="7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x v="6"/>
    <d v="2014-08-04T13:09:16"/>
    <d v="2014-08-25T04:59:00"/>
    <n v="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x v="6"/>
    <d v="2015-06-24T20:30:40"/>
    <d v="2015-07-18T16:00:00"/>
    <n v="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x v="6"/>
    <d v="2015-09-28T17:33:36"/>
    <d v="2015-10-28T17:33:36"/>
    <n v="2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x v="6"/>
    <d v="2014-05-06T14:39:33"/>
    <d v="2014-05-18T14:39:33"/>
    <n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x v="6"/>
    <d v="2015-02-24T16:49:54"/>
    <d v="2015-04-25T15:49:54"/>
    <n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x v="6"/>
    <d v="2015-02-18T17:34:59"/>
    <d v="2015-03-20T16:56:00"/>
    <n v="8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x v="6"/>
    <d v="2014-08-07T08:31:46"/>
    <d v="2014-08-31T13:08:00"/>
    <n v="4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x v="6"/>
    <d v="2015-08-09T12:20:00"/>
    <d v="2015-08-26T23:00:00"/>
    <n v="7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x v="6"/>
    <d v="2014-10-25T22:52:58"/>
    <d v="2014-11-29T23:52:58"/>
    <n v="13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x v="6"/>
    <d v="2015-02-09T04:26:23"/>
    <d v="2015-03-11T03:26:23"/>
    <n v="9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x v="6"/>
    <d v="2016-07-08T10:20:56"/>
    <d v="2016-08-01T22:59:00"/>
    <n v="2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x v="6"/>
    <d v="2016-06-03T18:47:00"/>
    <d v="2016-06-23T18:47:00"/>
    <n v="20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x v="6"/>
    <d v="2015-10-15T02:06:08"/>
    <d v="2015-11-21T03:00:00"/>
    <n v="0.6599999999998544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x v="6"/>
    <d v="2014-11-10T20:49:12"/>
    <d v="2014-12-10T20:49:12"/>
    <n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x v="6"/>
    <d v="2014-11-03T15:28:26"/>
    <d v="2014-12-03T15:28:26"/>
    <n v="1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x v="6"/>
    <d v="2014-11-04T18:18:08"/>
    <d v="2014-12-14T18:18:08"/>
    <n v="50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x v="6"/>
    <d v="2015-05-19T11:04:01"/>
    <d v="2015-06-18T11:04:01"/>
    <n v="57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x v="6"/>
    <d v="2016-05-04T13:31:22"/>
    <d v="2016-06-03T13:31:22"/>
    <n v="145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x v="6"/>
    <d v="2014-06-25T18:35:45"/>
    <d v="2014-07-10T18:35:45"/>
    <n v="3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x v="6"/>
    <d v="2014-07-10T13:05:48"/>
    <d v="2014-08-08T22:28:00"/>
    <n v="61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x v="6"/>
    <d v="2016-03-17T20:17:35"/>
    <d v="2016-05-06T20:17:35"/>
    <n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x v="6"/>
    <d v="2014-10-11T22:07:10"/>
    <d v="2014-11-06T00:46:00"/>
    <n v="8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x v="6"/>
    <d v="2014-06-27T14:17:25"/>
    <d v="2014-07-27T14:17:25"/>
    <n v="23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x v="6"/>
    <d v="2015-05-16T17:05:44"/>
    <d v="2015-05-30T18:10:00"/>
    <n v="42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x v="6"/>
    <d v="2014-05-05T10:43:09"/>
    <d v="2014-06-01T03:59:00"/>
    <n v="6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x v="6"/>
    <d v="2016-01-09T11:28:49"/>
    <d v="2016-02-18T22:00:00"/>
    <n v="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x v="6"/>
    <d v="2014-10-29T18:02:56"/>
    <d v="2014-11-21T17:00:00"/>
    <n v="44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x v="6"/>
    <d v="2015-01-22T22:05:25"/>
    <d v="2015-02-21T22:05:25"/>
    <n v="4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x v="6"/>
    <d v="2014-07-14T22:53:34"/>
    <d v="2014-08-28T22:53:34"/>
    <n v="4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x v="6"/>
    <d v="2015-07-08T17:22:26"/>
    <d v="2015-08-07T17:22:26"/>
    <n v="5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x v="6"/>
    <d v="2015-10-13T14:50:43"/>
    <d v="2015-11-12T02:31:00"/>
    <n v="146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x v="6"/>
    <d v="2015-05-26T11:05:24"/>
    <d v="2015-06-25T11:05:24"/>
    <n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x v="6"/>
    <d v="2015-05-28T12:05:02"/>
    <d v="2015-06-17T12:05:02"/>
    <n v="11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x v="6"/>
    <d v="2016-02-10T00:24:46"/>
    <d v="2016-03-01T23:59:00"/>
    <n v="131.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x v="6"/>
    <d v="2014-06-01T11:49:36"/>
    <d v="2014-07-16T11:49:36"/>
    <n v="3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x v="6"/>
    <d v="2014-06-06T10:08:09"/>
    <d v="2014-07-06T10:08:09"/>
    <n v="14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x v="6"/>
    <d v="2014-06-18T23:48:24"/>
    <d v="2014-07-18T23:48:24"/>
    <n v="55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x v="6"/>
    <d v="2016-06-23T19:32:38"/>
    <d v="2016-07-31T20:58:00"/>
    <n v="11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x v="6"/>
    <d v="2016-05-10T00:59:50"/>
    <d v="2016-06-06T07:00:00"/>
    <n v="25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x v="6"/>
    <d v="2015-09-18T00:32:52"/>
    <d v="2015-10-08T00:32:52"/>
    <n v="53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x v="6"/>
    <d v="2014-08-28T23:01:02"/>
    <d v="2014-09-27T23:01:02"/>
    <n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x v="6"/>
    <d v="2015-02-18T17:35:38"/>
    <d v="2015-02-28T04:59:00"/>
    <n v="15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x v="6"/>
    <d v="2016-11-01T19:58:45"/>
    <d v="2016-12-01T07:59:00"/>
    <n v="10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x v="6"/>
    <d v="2016-04-07T03:27:36"/>
    <d v="2016-04-17T23:30:00"/>
    <n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x v="6"/>
    <d v="2015-03-26T09:54:05"/>
    <d v="2015-04-23T18:30:00"/>
    <n v="78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x v="6"/>
    <d v="2014-09-12T21:55:48"/>
    <d v="2014-10-26T00:43:00"/>
    <n v="9.9999999999909051E-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x v="6"/>
    <d v="2014-04-23T20:01:47"/>
    <d v="2014-05-23T20:01:47"/>
    <n v="3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x v="6"/>
    <d v="2016-03-19T19:43:05"/>
    <d v="2016-04-06T21:30:00"/>
    <n v="18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x v="6"/>
    <d v="2016-02-05T02:10:02"/>
    <d v="2016-02-14T00:00:00"/>
    <n v="26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x v="6"/>
    <d v="2015-02-02T18:59:23"/>
    <d v="2015-03-04T18:59:23"/>
    <n v="1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x v="6"/>
    <d v="2015-11-15T13:29:36"/>
    <d v="2015-12-14T00:00:00"/>
    <n v="273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x v="6"/>
    <d v="2015-03-25T21:52:21"/>
    <d v="2015-04-24T21:52:21"/>
    <n v="1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x v="6"/>
    <d v="2015-01-14T16:14:44"/>
    <d v="2015-02-05T06:59:00"/>
    <n v="2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x v="6"/>
    <d v="2014-09-02T14:48:56"/>
    <d v="2014-10-04T14:48:56"/>
    <n v="891.0999999999985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x v="6"/>
    <d v="2014-09-02T01:21:43"/>
    <d v="2014-09-21T02:00:00"/>
    <n v="30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x v="6"/>
    <d v="2014-06-02T15:29:12"/>
    <d v="2014-07-02T15:29:12"/>
    <n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x v="6"/>
    <d v="2015-02-03T17:17:27"/>
    <d v="2015-02-28T17:00:00"/>
    <n v="5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x v="6"/>
    <d v="2016-10-19T00:31:01"/>
    <d v="2016-11-02T00:31:01"/>
    <n v="4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x v="6"/>
    <d v="2014-06-30T22:41:41"/>
    <d v="2014-07-30T22:41:41"/>
    <n v="170.9899999999997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x v="6"/>
    <d v="2014-07-19T17:32:33"/>
    <d v="2014-08-18T17:32:33"/>
    <n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x v="6"/>
    <d v="2016-01-11T13:56:54"/>
    <d v="2016-02-05T22:00:00"/>
    <n v="19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x v="6"/>
    <d v="2014-05-17T01:30:55"/>
    <d v="2014-06-17T03:00:00"/>
    <n v="2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x v="6"/>
    <d v="2014-06-10T09:07:49"/>
    <d v="2014-07-10T09:07:49"/>
    <n v="55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x v="6"/>
    <d v="2016-07-21T14:48:13"/>
    <d v="2016-08-07T03:00:00"/>
    <n v="12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x v="6"/>
    <d v="2014-07-31T12:59:53"/>
    <d v="2014-08-21T16:28:00"/>
    <n v="29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x v="6"/>
    <d v="2015-07-20T17:03:40"/>
    <d v="2015-08-19T17:03:40"/>
    <n v="3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x v="6"/>
    <d v="2015-04-06T22:16:07"/>
    <d v="2015-05-02T21:00:00"/>
    <n v="10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x v="6"/>
    <d v="2016-01-05T21:52:10"/>
    <d v="2016-01-19T04:59:00"/>
    <n v="416.140000000000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x v="6"/>
    <d v="2014-06-19T02:57:08"/>
    <d v="2014-07-11T16:15:00"/>
    <n v="260.9200000000000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x v="6"/>
    <d v="2015-10-17T10:18:41"/>
    <d v="2015-11-13T20:17:00"/>
    <n v="6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x v="6"/>
    <d v="2015-04-30T20:11:12"/>
    <d v="2015-05-30T20:11:12"/>
    <n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x v="6"/>
    <d v="2014-08-10T12:35:46"/>
    <d v="2014-09-09T12:35:46"/>
    <n v="85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x v="6"/>
    <d v="2016-05-31T06:59:46"/>
    <d v="2016-06-08T13:59:00"/>
    <n v="56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x v="6"/>
    <d v="2015-09-25T12:43:56"/>
    <d v="2015-10-23T12:43:56"/>
    <n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x v="6"/>
    <d v="2015-01-12T19:58:45"/>
    <d v="2015-02-05T12:20:00"/>
    <n v="8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x v="6"/>
    <d v="2016-02-02T21:20:12"/>
    <d v="2016-03-18T20:20:12"/>
    <n v="7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x v="6"/>
    <d v="2014-11-17T02:51:29"/>
    <d v="2014-12-17T02:51:29"/>
    <n v="20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x v="6"/>
    <d v="2016-06-11T01:15:38"/>
    <d v="2016-07-09T04:00:00"/>
    <n v="56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x v="6"/>
    <d v="2015-02-01T16:54:31"/>
    <d v="2015-04-02T15:54:31"/>
    <n v="26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x v="6"/>
    <d v="2015-03-25T17:22:07"/>
    <d v="2015-04-21T17:22:07"/>
    <n v="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x v="6"/>
    <d v="2014-06-30T15:20:26"/>
    <d v="2014-07-23T03:59:00"/>
    <n v="53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x v="6"/>
    <d v="2016-06-14T23:29:16"/>
    <d v="2016-08-13T23:29:16"/>
    <n v="8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x v="6"/>
    <d v="2014-07-01T16:45:59"/>
    <d v="2014-07-31T16:45:59"/>
    <n v="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x v="6"/>
    <d v="2016-09-13T18:00:27"/>
    <d v="2016-10-13T18:00:27"/>
    <n v="6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x v="6"/>
    <d v="2014-07-01T04:56:07"/>
    <d v="2014-08-01T06:59:00"/>
    <n v="273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x v="6"/>
    <d v="2015-01-12T16:57:37"/>
    <d v="2015-02-12T05:59:00"/>
    <n v="80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x v="6"/>
    <d v="2015-01-07T04:51:43"/>
    <d v="2015-02-03T04:27:00"/>
    <n v="2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x v="6"/>
    <d v="2016-04-20T11:31:00"/>
    <d v="2016-05-20T11:31:00"/>
    <n v="13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x v="6"/>
    <d v="2014-08-01T12:39:12"/>
    <d v="2014-08-15T12:39:12"/>
    <n v="4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x v="6"/>
    <d v="2016-09-30T15:11:19"/>
    <d v="2016-10-29T03:00:00"/>
    <n v="19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x v="6"/>
    <d v="2015-06-24T21:33:48"/>
    <d v="2015-07-10T18:00:00"/>
    <n v="25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x v="6"/>
    <d v="2016-08-30T22:03:05"/>
    <d v="2016-10-11T03:59:00"/>
    <n v="33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x v="6"/>
    <d v="2016-07-24T03:07:17"/>
    <d v="2016-08-23T03:07:17"/>
    <n v="116.1800000000002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x v="6"/>
    <d v="2015-07-15T15:01:12"/>
    <d v="2015-08-09T16:00:00"/>
    <n v="6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x v="6"/>
    <d v="2016-02-20T00:27:30"/>
    <d v="2016-04-19T23:27:30"/>
    <n v="95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x v="6"/>
    <d v="2015-02-18T16:07:12"/>
    <d v="2015-03-20T15:07:12"/>
    <n v="3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x v="6"/>
    <d v="2016-08-23T18:22:09"/>
    <d v="2016-09-21T03:00:00"/>
    <n v="217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x v="6"/>
    <d v="2016-03-29T15:24:05"/>
    <d v="2016-04-28T15:24:05"/>
    <n v="37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x v="6"/>
    <d v="2016-06-08T00:31:42"/>
    <d v="2016-07-15T21:38:00"/>
    <n v="12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x v="6"/>
    <d v="2014-07-21T19:41:30"/>
    <d v="2014-08-31T20:00:00"/>
    <n v="57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x v="6"/>
    <d v="2014-10-16T04:05:31"/>
    <d v="2014-11-06T05:59:00"/>
    <n v="4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x v="6"/>
    <d v="2015-02-27T20:01:36"/>
    <d v="2015-03-20T20:27:00"/>
    <n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x v="6"/>
    <d v="2016-06-20T12:02:11"/>
    <d v="2016-07-20T12:02:11"/>
    <n v="2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x v="6"/>
    <d v="2014-10-06T21:08:24"/>
    <d v="2014-11-03T00:00:00"/>
    <n v="4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x v="6"/>
    <d v="2014-10-09T06:43:10"/>
    <d v="2014-10-27T03:00:00"/>
    <n v="1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x v="6"/>
    <d v="2015-05-04T17:40:43"/>
    <d v="2015-05-17T03:00:00"/>
    <n v="27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x v="6"/>
    <d v="2015-02-18T22:00:22"/>
    <d v="2015-03-16T21:00:00"/>
    <n v="25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x v="6"/>
    <d v="2014-05-22T20:31:20"/>
    <d v="2014-06-21T20:31:20"/>
    <n v="41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x v="6"/>
    <d v="2015-06-16T07:37:07"/>
    <d v="2015-07-10T21:00:00"/>
    <n v="64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x v="6"/>
    <d v="2014-12-16T05:56:28"/>
    <d v="2015-01-02T05:56:28"/>
    <n v="188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x v="6"/>
    <d v="2014-06-06T18:31:06"/>
    <d v="2014-07-06T18:31:06"/>
    <n v="115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x v="6"/>
    <d v="2014-06-03T16:03:01"/>
    <d v="2014-07-03T16:03:01"/>
    <n v="200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x v="6"/>
    <d v="2016-05-16T18:14:59"/>
    <d v="2016-06-15T18:14:59"/>
    <n v="35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x v="6"/>
    <d v="2016-01-03T16:38:00"/>
    <d v="2016-02-02T16:38:00"/>
    <n v="1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x v="6"/>
    <d v="2015-05-02T21:00:01"/>
    <d v="2015-06-03T06:59:00"/>
    <n v="165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x v="6"/>
    <d v="2015-05-25T22:34:12"/>
    <d v="2015-06-24T22:34:12"/>
    <n v="55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x v="6"/>
    <d v="2015-03-24T18:26:00"/>
    <d v="2015-04-17T16:00:00"/>
    <n v="6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x v="6"/>
    <d v="2014-04-24T15:15:31"/>
    <d v="2014-05-24T21:00:00"/>
    <n v="63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x v="6"/>
    <d v="2016-03-14T19:15:24"/>
    <d v="2016-04-13T19:15:24"/>
    <n v="27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x v="6"/>
    <d v="2015-04-27T05:59:44"/>
    <d v="2015-05-18T05:59:44"/>
    <n v="2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x v="6"/>
    <d v="2015-09-21T00:13:17"/>
    <d v="2015-10-26T00:13:17"/>
    <n v="200.219999999999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x v="6"/>
    <d v="2014-07-28T20:47:16"/>
    <d v="2014-08-17T05:11:00"/>
    <n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x v="6"/>
    <d v="2016-11-15T05:09:35"/>
    <d v="2016-11-26T06:00:00"/>
    <n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x v="6"/>
    <d v="2014-10-03T18:18:29"/>
    <d v="2014-11-01T17:18:00"/>
    <n v="34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x v="6"/>
    <d v="2016-08-02T20:19:26"/>
    <d v="2016-09-11T20:19:26"/>
    <n v="73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x v="6"/>
    <d v="2016-05-21T17:48:24"/>
    <d v="2016-06-02T22:00:00"/>
    <n v="13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x v="6"/>
    <d v="2016-03-30T03:48:24"/>
    <d v="2016-05-28T21:44:00"/>
    <n v="4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x v="6"/>
    <d v="2015-05-08T00:52:05"/>
    <d v="2015-07-01T06:59:00"/>
    <n v="11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x v="6"/>
    <d v="2016-02-19T22:03:58"/>
    <d v="2016-03-07T04:59:00"/>
    <n v="6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x v="6"/>
    <d v="2015-08-17T18:19:55"/>
    <d v="2015-09-11T18:19:55"/>
    <n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x v="6"/>
    <d v="2016-03-01T20:08:44"/>
    <d v="2016-03-16T03:59:00"/>
    <n v="2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x v="6"/>
    <d v="2016-06-24T11:28:48"/>
    <d v="2016-07-24T11:28:48"/>
    <n v="18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x v="6"/>
    <d v="2015-10-20T17:58:11"/>
    <d v="2015-11-19T18:58:11"/>
    <n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x v="6"/>
    <d v="2014-05-01T22:27:25"/>
    <d v="2014-05-13T04:00:00"/>
    <n v="9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x v="6"/>
    <d v="2014-07-09T17:37:20"/>
    <d v="2014-08-23T17:37:20"/>
    <n v="4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x v="6"/>
    <d v="2016-05-01T22:08:57"/>
    <d v="2016-05-31T22:08:57"/>
    <n v="44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x v="6"/>
    <d v="2016-04-17T17:30:53"/>
    <d v="2016-05-10T21:00:00"/>
    <n v="8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x v="6"/>
    <d v="2014-11-07T20:37:46"/>
    <d v="2014-11-21T04:55:00"/>
    <n v="19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x v="6"/>
    <d v="2014-06-12T14:54:06"/>
    <d v="2014-07-02T14:54:06"/>
    <n v="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x v="6"/>
    <d v="2014-10-15T20:58:15"/>
    <d v="2014-11-07T18:30:00"/>
    <n v="1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x v="6"/>
    <d v="2015-02-22T12:53:12"/>
    <d v="2015-04-23T11:53:12"/>
    <n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x v="6"/>
    <d v="2014-05-22T02:18:32"/>
    <d v="2014-06-04T04:59:00"/>
    <n v="5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x v="6"/>
    <d v="2015-01-16T20:19:12"/>
    <d v="2015-02-02T04:59:00"/>
    <n v="5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x v="6"/>
    <d v="2015-05-01T18:32:51"/>
    <d v="2015-05-31T18:32:51"/>
    <n v="8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x v="6"/>
    <d v="2014-08-05T00:14:30"/>
    <d v="2014-09-08T03:00:00"/>
    <n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x v="6"/>
    <d v="2014-06-04T19:37:14"/>
    <d v="2014-07-04T11:00:00"/>
    <n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x v="6"/>
    <d v="2014-09-11T18:48:19"/>
    <d v="2014-10-02T14:21:00"/>
    <n v="150.6900000000000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x v="6"/>
    <d v="2015-02-02T14:22:30"/>
    <d v="2015-03-04T14:22:30"/>
    <n v="2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x v="6"/>
    <d v="2015-08-11T19:46:52"/>
    <d v="2015-09-06T13:47:00"/>
    <n v="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x v="6"/>
    <d v="2014-08-30T08:40:20"/>
    <d v="2014-09-29T08:40:20"/>
    <n v="24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x v="6"/>
    <d v="2015-08-18T18:57:26"/>
    <d v="2015-09-15T10:06:00"/>
    <n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x v="6"/>
    <d v="2016-07-30T09:32:28"/>
    <d v="2016-09-25T23:00:00"/>
    <n v="54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x v="6"/>
    <d v="2014-08-29T18:19:33"/>
    <d v="2014-09-13T04:00:00"/>
    <n v="15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x v="6"/>
    <d v="2015-07-29T16:41:46"/>
    <d v="2015-08-09T16:00:00"/>
    <n v="3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x v="6"/>
    <d v="2016-03-31T08:02:51"/>
    <d v="2016-04-28T05:59:00"/>
    <n v="6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x v="6"/>
    <d v="2015-06-12T00:33:25"/>
    <d v="2015-07-11T03:59:00"/>
    <n v="1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x v="6"/>
    <d v="2016-12-29T12:01:58"/>
    <d v="2017-01-18T12:01:58"/>
    <n v="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x v="6"/>
    <d v="2015-06-22T18:16:58"/>
    <d v="2015-07-13T01:00:00"/>
    <n v="16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x v="6"/>
    <d v="2016-03-13T14:57:37"/>
    <d v="2016-04-10T20:00:00"/>
    <n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x v="6"/>
    <d v="2016-05-31T15:42:14"/>
    <d v="2016-06-30T15:42:14"/>
    <n v="28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x v="6"/>
    <d v="2014-09-02T14:23:47"/>
    <d v="2014-09-18T03:59:00"/>
    <n v="18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x v="6"/>
    <d v="2015-10-12T18:16:07"/>
    <d v="2015-11-11T19:16:07"/>
    <n v="13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x v="6"/>
    <d v="2015-08-27T15:00:23"/>
    <d v="2015-10-01T15:00:23"/>
    <n v="28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x v="6"/>
    <d v="2015-09-01T15:21:50"/>
    <d v="2015-10-02T18:00:00"/>
    <n v="6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x v="6"/>
    <d v="2015-11-20T17:27:05"/>
    <d v="2015-12-20T11:59:00"/>
    <n v="8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x v="6"/>
    <d v="2014-10-11T08:30:16"/>
    <d v="2014-11-17T07:59:00"/>
    <n v="54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x v="6"/>
    <d v="2016-07-20T10:05:40"/>
    <d v="2016-08-17T10:05:40"/>
    <n v="56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x v="6"/>
    <d v="2016-08-18T18:08:42"/>
    <d v="2016-09-08T18:08:42"/>
    <n v="118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x v="6"/>
    <d v="2016-05-27T00:04:51"/>
    <d v="2016-06-26T00:04:51"/>
    <n v="6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x v="6"/>
    <d v="2015-08-06T17:31:15"/>
    <d v="2015-08-31T17:31:15"/>
    <n v="6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x v="6"/>
    <d v="2014-07-09T14:23:42"/>
    <d v="2014-09-07T14:23:42"/>
    <n v="1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x v="6"/>
    <d v="2015-05-26T18:07:39"/>
    <d v="2015-06-25T18:07:39"/>
    <n v="7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x v="6"/>
    <d v="2015-02-05T19:57:37"/>
    <d v="2015-03-07T19:57:37"/>
    <n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x v="6"/>
    <d v="2015-03-12T19:22:39"/>
    <d v="2015-04-11T19:22:39"/>
    <n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x v="6"/>
    <d v="2015-03-10T15:51:24"/>
    <d v="2015-04-01T03:59:00"/>
    <n v="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x v="6"/>
    <d v="2016-04-20T01:53:21"/>
    <d v="2016-05-14T03:59:00"/>
    <n v="5043.2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x v="6"/>
    <d v="2016-02-11T22:36:54"/>
    <d v="2016-03-05T01:00:00"/>
    <n v="4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x v="6"/>
    <d v="2015-08-07T09:27:53"/>
    <d v="2015-09-04T09:27:53"/>
    <n v="2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x v="6"/>
    <d v="2016-04-02T21:26:38"/>
    <d v="2016-05-02T21:26:38"/>
    <n v="12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x v="6"/>
    <d v="2014-04-24T12:22:50"/>
    <d v="2014-05-22T22:07:00"/>
    <n v="27.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x v="6"/>
    <d v="2014-05-29T14:05:24"/>
    <d v="2014-06-28T14:05:24"/>
    <n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x v="6"/>
    <d v="2015-07-11T00:41:20"/>
    <d v="2015-08-12T00:00:00"/>
    <n v="34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x v="6"/>
    <d v="2015-01-12T01:12:39"/>
    <d v="2015-02-11T17:00:00"/>
    <n v="671.1099999999996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x v="6"/>
    <d v="2016-10-18T10:36:34"/>
    <d v="2016-11-17T11:36:34"/>
    <n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x v="6"/>
    <d v="2014-06-18T15:35:24"/>
    <d v="2014-08-17T15:35:24"/>
    <n v="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x v="6"/>
    <d v="2014-04-01T06:38:31"/>
    <d v="2014-05-05T06:38:31"/>
    <n v="3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x v="6"/>
    <d v="2015-05-15T19:36:15"/>
    <d v="2015-06-26T21:00:00"/>
    <n v="15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x v="6"/>
    <d v="2015-07-09T02:18:28"/>
    <d v="2015-07-31T08:58:00"/>
    <n v="3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x v="6"/>
    <d v="2015-04-21T21:21:06"/>
    <d v="2015-05-27T02:45:00"/>
    <n v="27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x v="6"/>
    <d v="2015-07-18T16:19:38"/>
    <d v="2015-08-05T18:36:00"/>
    <n v="6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x v="6"/>
    <d v="2016-03-04T18:17:07"/>
    <d v="2016-03-13T22:00:00"/>
    <n v="15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x v="6"/>
    <d v="2016-07-04T16:07:36"/>
    <d v="2016-08-01T19:00:00"/>
    <n v="27.450000000000045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x v="6"/>
    <d v="2015-08-20T14:57:29"/>
    <d v="2015-10-05T16:00:00"/>
    <n v="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x v="6"/>
    <d v="2014-12-01T17:50:08"/>
    <d v="2014-12-31T17:50:08"/>
    <n v="27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x v="6"/>
    <d v="2014-12-24T12:11:23"/>
    <d v="2015-01-23T12:11:23"/>
    <n v="9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x v="6"/>
    <d v="2015-05-11T19:27:24"/>
    <d v="2015-06-10T19:27:24"/>
    <n v="8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x v="6"/>
    <d v="2014-08-18T17:46:34"/>
    <d v="2014-09-17T17:46:34"/>
    <n v="1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x v="6"/>
    <d v="2014-12-09T16:31:36"/>
    <d v="2015-01-08T16:31:36"/>
    <n v="2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x v="6"/>
    <d v="2014-12-03T07:58:03"/>
    <d v="2014-12-31T07:00:00"/>
    <n v="28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x v="6"/>
    <d v="2014-09-30T20:36:53"/>
    <d v="2014-10-30T20:36:53"/>
    <n v="33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x v="6"/>
    <d v="2015-05-22T13:41:22"/>
    <d v="2015-06-21T13:41:22"/>
    <n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x v="6"/>
    <d v="2014-10-09T09:00:46"/>
    <d v="2014-11-08T10:00:46"/>
    <n v="8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x v="6"/>
    <d v="2014-10-14T22:37:28"/>
    <d v="2014-11-13T23:37:28"/>
    <n v="35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x v="6"/>
    <d v="2016-07-10T18:48:47"/>
    <d v="2016-08-11T03:59:00"/>
    <n v="13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x v="6"/>
    <d v="2016-10-06T13:10:54"/>
    <d v="2016-12-05T14:10:54"/>
    <n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x v="6"/>
    <d v="2015-03-30T18:53:03"/>
    <d v="2015-04-26T06:28:00"/>
    <n v="18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x v="6"/>
    <d v="2016-03-31T17:36:17"/>
    <d v="2016-04-30T17:36:17"/>
    <n v="0.2000000000000454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x v="6"/>
    <d v="2016-03-01T18:17:36"/>
    <d v="2016-03-31T17:17:36"/>
    <n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x v="6"/>
    <d v="2015-01-22T04:13:42"/>
    <d v="2015-03-01T04:59:00"/>
    <n v="12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x v="6"/>
    <d v="2014-07-16T11:18:30"/>
    <d v="2014-07-30T11:18:30"/>
    <n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x v="6"/>
    <d v="2016-03-22T02:18:02"/>
    <d v="2016-04-05T02:18:02"/>
    <n v="187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x v="6"/>
    <d v="2016-02-18T10:13:25"/>
    <d v="2016-04-18T09:13:25"/>
    <n v="25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x v="6"/>
    <d v="2015-06-13T07:35:44"/>
    <d v="2015-07-13T07:35:44"/>
    <n v="46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x v="6"/>
    <d v="2014-11-21T17:11:30"/>
    <d v="2014-12-21T17:11:30"/>
    <n v="65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x v="6"/>
    <d v="2016-07-25T16:44:30"/>
    <d v="2016-09-23T16:44:30"/>
    <n v="70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x v="6"/>
    <d v="2016-05-13T12:57:34"/>
    <d v="2016-06-27T19:00:00"/>
    <n v="13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x v="6"/>
    <d v="2015-04-07T19:53:30"/>
    <d v="2015-04-29T23:00:00"/>
    <n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x v="6"/>
    <d v="2015-05-01T15:32:27"/>
    <d v="2015-05-26T15:32:27"/>
    <n v="11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x v="6"/>
    <d v="2014-09-20T08:00:34"/>
    <d v="2014-10-20T08:00:34"/>
    <n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x v="6"/>
    <d v="2014-12-30T22:45:44"/>
    <d v="2015-01-24T04:59:00"/>
    <n v="52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x v="6"/>
    <d v="2014-12-15T19:55:07"/>
    <d v="2015-02-11T04:59:00"/>
    <n v="54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x v="6"/>
    <d v="2014-12-01T21:33:59"/>
    <d v="2015-01-05T20:26:00"/>
    <n v="31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x v="6"/>
    <d v="2016-08-10T01:36:22"/>
    <d v="2016-09-04T01:36:22"/>
    <n v="41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x v="6"/>
    <d v="2015-02-15T00:12:03"/>
    <d v="2015-03-13T06:59:00"/>
    <n v="4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x v="6"/>
    <d v="2014-08-05T17:09:42"/>
    <d v="2014-08-26T17:09:42"/>
    <n v="85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x v="6"/>
    <d v="2016-02-17T14:03:10"/>
    <d v="2016-03-03T05:59:00"/>
    <n v="6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x v="6"/>
    <d v="2014-08-15T19:10:22"/>
    <d v="2014-09-03T04:59:00"/>
    <n v="10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x v="6"/>
    <d v="2015-08-04T19:04:37"/>
    <d v="2015-08-30T00:00:00"/>
    <n v="5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x v="6"/>
    <d v="2016-09-15T20:22:44"/>
    <d v="2016-10-13T20:22:44"/>
    <n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x v="6"/>
    <d v="2014-12-17T23:58:02"/>
    <d v="2015-01-16T23:58:02"/>
    <n v="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x v="6"/>
    <d v="2016-03-18T21:27:59"/>
    <d v="2016-05-17T21:27:59"/>
    <n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x v="6"/>
    <d v="2015-10-06T20:44:40"/>
    <d v="2015-11-05T21:44:40"/>
    <n v="106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x v="6"/>
    <d v="2016-04-23T00:22:36"/>
    <d v="2016-04-29T06:59:00"/>
    <n v="38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x v="6"/>
    <d v="2016-01-14T19:02:06"/>
    <d v="2016-02-13T19:02:06"/>
    <n v="2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x v="6"/>
    <d v="2016-07-15T14:30:57"/>
    <d v="2016-08-14T14:30:57"/>
    <n v="90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x v="6"/>
    <d v="2015-11-30T23:08:02"/>
    <d v="2015-12-15T00:00:00"/>
    <n v="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x v="6"/>
    <d v="2016-05-16T17:01:30"/>
    <d v="2016-06-17T14:00:00"/>
    <n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x v="6"/>
    <d v="2016-02-29T23:48:05"/>
    <d v="2016-03-30T22:48:05"/>
    <n v="104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x v="6"/>
    <d v="2015-07-18T10:22:16"/>
    <d v="2015-08-17T10:22:16"/>
    <n v="62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x v="6"/>
    <d v="2015-03-09T08:53:21"/>
    <d v="2015-04-08T08:53:21"/>
    <n v="9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x v="6"/>
    <d v="2014-05-30T17:26:51"/>
    <d v="2014-06-09T17:26:51"/>
    <n v="222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x v="6"/>
    <d v="2014-05-29T14:09:34"/>
    <d v="2014-06-28T14:09:34"/>
    <n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x v="6"/>
    <d v="2015-05-20T01:00:16"/>
    <d v="2015-06-19T01:00:16"/>
    <n v="2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x v="6"/>
    <d v="2015-11-10T14:14:56"/>
    <d v="2015-12-10T14:14:56"/>
    <n v="17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x v="6"/>
    <d v="2015-02-17T22:47:44"/>
    <d v="2015-03-19T21:47:44"/>
    <n v="62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x v="6"/>
    <d v="2017-02-13T14:38:49"/>
    <d v="2017-02-28T00:00:00"/>
    <n v="14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x v="6"/>
    <d v="2015-05-04T15:04:10"/>
    <d v="2015-06-03T15:04:10"/>
    <n v="2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x v="6"/>
    <d v="2016-10-18T03:10:26"/>
    <d v="2016-11-19T22:00:00"/>
    <n v="1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x v="6"/>
    <d v="2015-02-02T22:31:01"/>
    <d v="2015-03-05T04:00:00"/>
    <n v="54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x v="6"/>
    <d v="2016-09-06T22:27:24"/>
    <d v="2016-09-30T21:00:00"/>
    <n v="29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x v="6"/>
    <d v="2014-08-26T05:19:31"/>
    <d v="2014-09-28T03:23:00"/>
    <n v="0.9900000000000090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x v="6"/>
    <d v="2014-07-08T17:41:10"/>
    <d v="2014-07-26T07:00:00"/>
    <n v="5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x v="6"/>
    <d v="2016-06-24T18:34:50"/>
    <d v="2016-08-23T18:34:50"/>
    <n v="14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x v="6"/>
    <d v="2015-06-02T15:39:37"/>
    <d v="2015-07-02T15:39:37"/>
    <n v="8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x v="6"/>
    <d v="2014-07-26T16:00:57"/>
    <d v="2014-08-16T16:00:57"/>
    <n v="7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x v="6"/>
    <d v="2016-03-31T17:48:07"/>
    <d v="2016-05-21T03:59:0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x v="40"/>
    <d v="2015-10-14T19:59:56"/>
    <d v="2015-12-13T20:59:56"/>
    <n v="-1000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x v="40"/>
    <d v="2016-03-08T02:16:04"/>
    <d v="2016-05-05T17:00:00"/>
    <n v="-99999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x v="40"/>
    <d v="2014-10-30T20:19:50"/>
    <d v="2014-11-29T21:19:50"/>
    <n v="-299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x v="40"/>
    <d v="2014-08-29T18:04:57"/>
    <d v="2014-09-23T03:59:00"/>
    <n v="-837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x v="40"/>
    <d v="2014-11-03T22:29:09"/>
    <d v="2014-11-23T22:29:09"/>
    <n v="-4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x v="40"/>
    <d v="2016-10-06T14:57:47"/>
    <d v="2016-11-19T01:00:00"/>
    <n v="-323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x v="40"/>
    <d v="2016-11-27T03:59:34"/>
    <d v="2017-01-14T03:59:00"/>
    <n v="-7181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x v="40"/>
    <d v="2016-03-21T21:11:16"/>
    <d v="2016-04-20T21:11:16"/>
    <n v="-222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x v="40"/>
    <d v="2015-08-10T16:40:29"/>
    <d v="2015-09-14T16:40:29"/>
    <n v="-1500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x v="40"/>
    <d v="2014-12-02T16:48:55"/>
    <d v="2015-01-01T16:48:55"/>
    <n v="-207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x v="40"/>
    <d v="2015-02-18T16:08:52"/>
    <d v="2015-04-19T15:08:52"/>
    <n v="-308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x v="40"/>
    <d v="2016-08-08T16:15:06"/>
    <d v="2016-10-07T15:11:00"/>
    <n v="-2499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x v="40"/>
    <d v="2015-04-10T18:45:30"/>
    <d v="2015-05-10T18:45:30"/>
    <n v="-94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x v="40"/>
    <d v="2014-09-17T15:02:59"/>
    <d v="2014-10-05T05:00:00"/>
    <n v="-30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x v="40"/>
    <d v="2015-10-20T19:35:27"/>
    <d v="2015-11-30T17:00:00"/>
    <n v="-68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x v="40"/>
    <d v="2015-10-08T03:27:19"/>
    <d v="2015-11-17T04:27:19"/>
    <n v="-250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x v="40"/>
    <d v="2016-02-09T05:48:07"/>
    <d v="2016-03-08T04:59:00"/>
    <n v="-417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x v="40"/>
    <d v="2016-10-22T23:17:18"/>
    <d v="2016-11-22T00:17:18"/>
    <n v="-99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x v="40"/>
    <d v="2015-05-16T10:06:42"/>
    <d v="2015-06-16T23:30:00"/>
    <n v="-951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x v="40"/>
    <d v="2016-08-16T17:58:47"/>
    <d v="2016-09-30T17:58:47"/>
    <n v="-47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x v="6"/>
    <d v="2014-09-05T07:00:45"/>
    <d v="2014-10-05T07:00:45"/>
    <n v="15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x v="6"/>
    <d v="2014-05-21T17:06:34"/>
    <d v="2014-06-16T17:06:34"/>
    <n v="3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x v="6"/>
    <d v="2016-01-12T11:29:44"/>
    <d v="2016-02-02T11:29:44"/>
    <n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x v="6"/>
    <d v="2014-07-08T15:30:42"/>
    <d v="2014-08-10T15:59:00"/>
    <n v="2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x v="6"/>
    <d v="2016-08-14T15:28:22"/>
    <d v="2016-08-25T03:59:00"/>
    <n v="4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x v="6"/>
    <d v="2015-07-06T08:43:27"/>
    <d v="2015-08-05T08:43:27"/>
    <n v="1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x v="6"/>
    <d v="2016-03-11T09:59:46"/>
    <d v="2016-04-03T17:00:00"/>
    <n v="11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x v="6"/>
    <d v="2015-06-18T19:16:38"/>
    <d v="2015-07-18T06:59:00"/>
    <n v="81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x v="6"/>
    <d v="2017-01-02T21:50:36"/>
    <d v="2017-02-01T22:59:00"/>
    <n v="29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x v="6"/>
    <d v="2016-05-09T15:06:59"/>
    <d v="2016-06-01T21:42:00"/>
    <n v="21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x v="6"/>
    <d v="2014-05-16T20:36:20"/>
    <d v="2014-07-02T03:59:00"/>
    <n v="1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x v="6"/>
    <d v="2015-02-20T06:39:10"/>
    <d v="2015-03-19T14:39:00"/>
    <n v="6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x v="6"/>
    <d v="2014-11-28T21:08:45"/>
    <d v="2014-12-23T21:08:45"/>
    <n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x v="6"/>
    <d v="2016-03-18T21:31:12"/>
    <d v="2016-04-10T04:00:00"/>
    <n v="33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x v="6"/>
    <d v="2015-03-01T05:16:54"/>
    <d v="2015-03-31T04:16:54"/>
    <n v="11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x v="6"/>
    <d v="2016-10-22T10:50:30"/>
    <d v="2016-12-21T11:50:30"/>
    <n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x v="6"/>
    <d v="2016-06-02T05:58:09"/>
    <d v="2016-06-16T05:58:09"/>
    <n v="7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x v="6"/>
    <d v="2015-10-17T19:23:42"/>
    <d v="2015-10-28T19:54:00"/>
    <n v="9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x v="6"/>
    <d v="2014-07-02T21:43:02"/>
    <d v="2014-07-24T07:00:00"/>
    <n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x v="6"/>
    <d v="2015-06-18T23:16:59"/>
    <d v="2015-07-18T23:16:59"/>
    <n v="95.11000000000012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x v="6"/>
    <d v="2015-06-30T13:20:52"/>
    <d v="2015-07-23T18:33:00"/>
    <n v="3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x v="6"/>
    <d v="2015-05-12T16:12:17"/>
    <d v="2015-06-11T16:12:17"/>
    <n v="38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x v="6"/>
    <d v="2015-05-18T12:20:11"/>
    <d v="2015-05-31T23:00:00"/>
    <n v="2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x v="6"/>
    <d v="2014-06-30T15:04:27"/>
    <d v="2014-07-21T03:59:00"/>
    <n v="3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x v="6"/>
    <d v="2014-08-27T22:43:04"/>
    <d v="2014-09-26T22:43:04"/>
    <n v="4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x v="6"/>
    <d v="2014-10-02T07:04:57"/>
    <d v="2014-11-05T12:52:00"/>
    <n v="54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x v="6"/>
    <d v="2016-07-05T20:57:09"/>
    <d v="2016-09-03T20:57:09"/>
    <n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x v="6"/>
    <d v="2016-05-03T14:19:42"/>
    <d v="2016-05-15T23:00:00"/>
    <n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x v="6"/>
    <d v="2014-08-25T19:34:44"/>
    <d v="2014-09-12T19:34:44"/>
    <n v="23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x v="6"/>
    <d v="2014-06-12T13:46:58"/>
    <d v="2014-07-03T03:59:00"/>
    <n v="348.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x v="6"/>
    <d v="2015-04-26T12:44:58"/>
    <d v="2015-05-31T12:44:58"/>
    <n v="5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x v="6"/>
    <d v="2014-05-27T18:16:21"/>
    <d v="2014-07-01T04:59:00"/>
    <n v="20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x v="6"/>
    <d v="2016-09-14T10:53:54"/>
    <d v="2016-10-05T10:53:54"/>
    <n v="38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x v="6"/>
    <d v="2016-01-05T15:38:10"/>
    <d v="2016-01-15T15:38:10"/>
    <n v="1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x v="6"/>
    <d v="2014-05-13T16:26:58"/>
    <d v="2014-06-16T06:59:00"/>
    <n v="117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x v="6"/>
    <d v="2016-09-20T02:48:16"/>
    <d v="2016-10-20T02:48:16"/>
    <n v="38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x v="6"/>
    <d v="2015-08-03T04:19:46"/>
    <d v="2015-09-02T04:19:46"/>
    <n v="29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x v="6"/>
    <d v="2014-04-24T14:14:19"/>
    <d v="2014-05-19T21:00:00"/>
    <n v="2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x v="6"/>
    <d v="2015-08-14T15:54:20"/>
    <d v="2015-08-29T03:59:00"/>
    <n v="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x v="6"/>
    <d v="2014-05-28T05:14:15"/>
    <d v="2014-06-27T05:14:15"/>
    <n v="12.2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x v="6"/>
    <d v="2014-07-09T18:53:24"/>
    <d v="2014-08-08T18:53:24"/>
    <n v="27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x v="6"/>
    <d v="2015-05-23T19:50:39"/>
    <d v="2015-06-21T22:25:00"/>
    <n v="55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x v="6"/>
    <d v="2014-10-28T14:21:23"/>
    <d v="2014-11-27T15:21:23"/>
    <n v="3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x v="6"/>
    <d v="2015-01-16T16:48:49"/>
    <d v="2015-03-02T04:59:00"/>
    <n v="1118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x v="6"/>
    <d v="2014-09-09T23:09:39"/>
    <d v="2014-09-19T00:00:00"/>
    <n v="26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x v="6"/>
    <d v="2015-11-01T04:35:29"/>
    <d v="2015-11-30T22:30:00"/>
    <n v="9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x v="6"/>
    <d v="2016-04-30T03:12:47"/>
    <d v="2016-06-06T02:00:00"/>
    <n v="26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x v="6"/>
    <d v="2014-12-22T20:53:30"/>
    <d v="2015-01-11T20:53:30"/>
    <n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x v="6"/>
    <d v="2014-12-15T14:48:36"/>
    <d v="2015-02-13T14:48:36"/>
    <n v="11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x v="6"/>
    <d v="2016-04-19T11:10:48"/>
    <d v="2016-05-10T11:10:48"/>
    <n v="16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x v="6"/>
    <d v="2016-02-01T19:21:27"/>
    <d v="2016-03-02T19:21:27"/>
    <n v="52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x v="6"/>
    <d v="2014-09-15T14:26:56"/>
    <d v="2014-10-15T14:26:56"/>
    <n v="2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x v="6"/>
    <d v="2014-08-31T14:03:20"/>
    <d v="2014-09-30T16:00:00"/>
    <n v="10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x v="6"/>
    <d v="2015-05-05T12:59:53"/>
    <d v="2015-06-04T12:59:53"/>
    <n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x v="6"/>
    <d v="2016-06-03T12:54:44"/>
    <d v="2016-07-10T22:59:00"/>
    <n v="27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x v="6"/>
    <d v="2016-07-05T12:06:28"/>
    <d v="2016-08-13T06:59:00"/>
    <n v="24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x v="6"/>
    <d v="2016-04-01T16:33:14"/>
    <d v="2016-05-31T16:33:14"/>
    <n v="109.0099999999999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x v="6"/>
    <d v="2014-06-02T13:01:54"/>
    <d v="2014-06-23T18:00:00"/>
    <n v="98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x v="6"/>
    <d v="2014-08-28T21:55:49"/>
    <d v="2014-09-12T21:55:49"/>
    <n v="32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x v="6"/>
    <d v="2016-07-01T01:09:38"/>
    <d v="2016-07-22T05:26:00"/>
    <n v="86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x v="6"/>
    <d v="2014-06-20T03:24:46"/>
    <d v="2014-07-04T03:24:46"/>
    <n v="14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x v="6"/>
    <d v="2014-05-26T16:59:06"/>
    <d v="2014-06-25T16:59:06"/>
    <n v="82.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x v="6"/>
    <d v="2015-03-09T13:49:48"/>
    <d v="2015-04-03T13:49:48"/>
    <n v="53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x v="6"/>
    <d v="2014-05-20T17:22:53"/>
    <d v="2014-06-15T16:00:00"/>
    <n v="7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x v="6"/>
    <d v="2015-05-10T04:07:47"/>
    <d v="2015-05-31T06:59:00"/>
    <n v="403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x v="6"/>
    <d v="2016-05-15T17:42:46"/>
    <d v="2016-06-04T17:42:46"/>
    <n v="3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x v="6"/>
    <d v="2015-04-24T13:21:07"/>
    <d v="2015-05-26T03:59:00"/>
    <n v="2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x v="6"/>
    <d v="2015-02-01T23:53:39"/>
    <d v="2015-03-31T12:52:00"/>
    <n v="9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x v="6"/>
    <d v="2015-12-22T21:18:29"/>
    <d v="2016-01-21T21:18:29"/>
    <n v="44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x v="6"/>
    <d v="2015-04-08T20:47:29"/>
    <d v="2015-05-09T20:47:29"/>
    <n v="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x v="6"/>
    <d v="2015-01-28T17:11:15"/>
    <d v="2015-02-27T17:11:15"/>
    <n v="697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x v="6"/>
    <d v="2015-05-23T17:31:06"/>
    <d v="2015-06-22T17:31:06"/>
    <n v="22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x v="6"/>
    <d v="2015-06-10T23:50:06"/>
    <d v="2015-07-02T23:50:06"/>
    <n v="14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x v="6"/>
    <d v="2014-10-15T22:28:04"/>
    <d v="2014-11-05T23:28:04"/>
    <n v="4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x v="6"/>
    <d v="2016-01-12T16:07:27"/>
    <d v="2016-02-11T22:59:00"/>
    <n v="168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x v="6"/>
    <d v="2014-10-31T18:04:22"/>
    <d v="2014-11-30T19:04:22"/>
    <n v="9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x v="6"/>
    <d v="2016-04-05T11:47:40"/>
    <d v="2016-05-04T23:00:00"/>
    <n v="109.550000000000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x v="6"/>
    <d v="2016-02-01T22:41:07"/>
    <d v="2016-02-18T21:30:00"/>
    <n v="8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x v="6"/>
    <d v="2016-04-02T03:22:51"/>
    <d v="2016-04-29T21:00:00"/>
    <n v="20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x v="6"/>
    <d v="2016-09-19T08:21:34"/>
    <d v="2016-10-20T04:55:00"/>
    <n v="15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x v="6"/>
    <d v="2015-07-20T04:06:16"/>
    <d v="2015-08-19T04:06:16"/>
    <n v="-1813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x v="6"/>
    <d v="2015-02-06T04:55:12"/>
    <d v="2015-03-23T03:55:12"/>
    <n v="-463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x v="6"/>
    <d v="2015-07-18T16:15:59"/>
    <d v="2015-08-17T16:15:59"/>
    <n v="-9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x v="6"/>
    <d v="2014-12-10T18:04:06"/>
    <d v="2015-01-10T03:23:00"/>
    <n v="-488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x v="6"/>
    <d v="2014-11-25T16:15:33"/>
    <d v="2015-01-24T12:00:00"/>
    <n v="-7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x v="6"/>
    <d v="2015-04-09T00:35:08"/>
    <d v="2015-04-18T22:30:00"/>
    <n v="-15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x v="6"/>
    <d v="2015-03-26T21:38:16"/>
    <d v="2015-05-25T21:38:16"/>
    <n v="-107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x v="6"/>
    <d v="2015-04-28T16:38:09"/>
    <d v="2015-05-28T16:38:09"/>
    <n v="-13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x v="6"/>
    <d v="2015-02-13T17:04:53"/>
    <d v="2015-03-23T18:00:00"/>
    <n v="-149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x v="6"/>
    <d v="2015-10-20T16:35:03"/>
    <d v="2015-11-12T06:59:00"/>
    <n v="-55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x v="6"/>
    <d v="2014-06-23T22:31:45"/>
    <d v="2014-07-15T22:00:00"/>
    <n v="-123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x v="6"/>
    <d v="2016-06-27T10:47:48"/>
    <d v="2016-07-17T10:47:48"/>
    <n v="-319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x v="6"/>
    <d v="2014-07-13T02:09:15"/>
    <d v="2014-08-12T01:53:58"/>
    <n v="-164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x v="6"/>
    <d v="2015-11-17T22:05:50"/>
    <d v="2015-12-17T22:05:50"/>
    <n v="-200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x v="6"/>
    <d v="2014-08-07T05:09:04"/>
    <d v="2014-09-06T05:09:04"/>
    <n v="-490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x v="6"/>
    <d v="2014-06-03T17:02:44"/>
    <d v="2014-07-03T17:02:44"/>
    <n v="-22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x v="6"/>
    <d v="2014-06-03T19:32:32"/>
    <d v="2014-07-05T03:59:00"/>
    <n v="-12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x v="6"/>
    <d v="2014-07-11T16:45:02"/>
    <d v="2014-08-10T16:45:02"/>
    <n v="-9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x v="6"/>
    <d v="2016-09-08T09:20:39"/>
    <d v="2016-10-08T09:20:39"/>
    <n v="-829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x v="6"/>
    <d v="2015-06-09T07:11:36"/>
    <d v="2015-07-05T22:59:00"/>
    <n v="-247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x v="40"/>
    <d v="2016-01-26T16:57:16"/>
    <d v="2016-02-16T05:59:00"/>
    <n v="17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x v="40"/>
    <d v="2016-03-29T03:03:08"/>
    <d v="2016-04-29T03:59:00"/>
    <n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x v="40"/>
    <d v="2015-01-12T23:33:28"/>
    <d v="2015-02-10T07:59:00"/>
    <n v="2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x v="40"/>
    <d v="2016-02-03T00:51:13"/>
    <d v="2016-04-02T23:51:13"/>
    <n v="32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x v="40"/>
    <d v="2016-09-06T19:15:35"/>
    <d v="2016-10-16T21:00:00"/>
    <n v="6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x v="40"/>
    <d v="2015-05-04T19:46:40"/>
    <d v="2015-06-03T00:00:00"/>
    <n v="167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x v="40"/>
    <d v="2014-06-18T21:08:57"/>
    <d v="2014-07-26T04:59:00"/>
    <n v="5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x v="40"/>
    <d v="2016-03-16T20:48:27"/>
    <d v="2016-04-15T20:48:27"/>
    <n v="16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x v="40"/>
    <d v="2014-05-12T19:33:18"/>
    <d v="2014-06-11T19:33:18"/>
    <n v="5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x v="40"/>
    <d v="2014-11-11T20:25:15"/>
    <d v="2014-12-01T20:25:15"/>
    <n v="298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x v="40"/>
    <d v="2014-04-18T11:18:58"/>
    <d v="2014-05-19T05:00:00"/>
    <n v="3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x v="40"/>
    <d v="2015-06-27T02:35:53"/>
    <d v="2015-08-26T02:35:53"/>
    <n v="409.770000000000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x v="40"/>
    <d v="2014-04-10T12:36:26"/>
    <d v="2014-05-05T12:36:26"/>
    <n v="50.77000000000043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x v="40"/>
    <d v="2015-06-18T11:12:17"/>
    <d v="2015-08-10T23:00:00"/>
    <n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x v="40"/>
    <d v="2015-07-08T19:31:29"/>
    <d v="2015-08-02T19:31:29"/>
    <n v="78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x v="40"/>
    <d v="2015-03-02T18:00:26"/>
    <d v="2015-04-01T17:00:26"/>
    <n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x v="40"/>
    <d v="2016-05-09T20:13:52"/>
    <d v="2016-05-29T00:36:00"/>
    <n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x v="40"/>
    <d v="2014-06-30T18:38:02"/>
    <d v="2014-07-30T18:38:02"/>
    <n v="94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x v="40"/>
    <d v="2014-05-29T04:00:45"/>
    <d v="2014-07-03T04:00:45"/>
    <n v="265.0100000000002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x v="40"/>
    <d v="2015-02-15T00:28:17"/>
    <d v="2015-03-01T04:59:00"/>
    <n v="3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x v="40"/>
    <d v="2014-05-13T17:28:10"/>
    <d v="2014-06-12T17:28:10"/>
    <n v="306.1099999999996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x v="40"/>
    <d v="2016-03-16T14:21:19"/>
    <d v="2016-04-15T14:21:19"/>
    <n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x v="40"/>
    <d v="2015-05-14T22:20:10"/>
    <d v="2015-06-13T22:20:10"/>
    <n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x v="40"/>
    <d v="2016-05-03T20:34:12"/>
    <d v="2016-05-18T00:00:00"/>
    <n v="46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x v="40"/>
    <d v="2016-11-08T14:48:26"/>
    <d v="2016-11-29T06:00:00"/>
    <n v="5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x v="40"/>
    <d v="2016-10-13T00:07:27"/>
    <d v="2016-11-15T02:08:00"/>
    <n v="4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x v="40"/>
    <d v="2015-03-24T19:00:55"/>
    <d v="2015-04-09T19:00:55"/>
    <n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x v="40"/>
    <d v="2015-03-12T22:37:23"/>
    <d v="2015-04-09T04:00:00"/>
    <n v="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x v="40"/>
    <d v="2014-06-24T08:49:38"/>
    <d v="2014-08-01T01:00:00"/>
    <n v="5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x v="40"/>
    <d v="2014-09-05T02:40:21"/>
    <d v="2014-09-27T04:00:00"/>
    <n v="86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x v="40"/>
    <d v="2014-12-16T19:39:40"/>
    <d v="2015-02-14T19:39:40"/>
    <n v="12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x v="40"/>
    <d v="2016-02-25T17:39:00"/>
    <d v="2016-03-26T16:39:00"/>
    <n v="59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x v="40"/>
    <d v="2015-06-11T05:16:25"/>
    <d v="2015-07-13T20:06:00"/>
    <n v="5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x v="40"/>
    <d v="2014-08-14T21:11:25"/>
    <d v="2014-09-08T21:11:25"/>
    <n v="43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x v="40"/>
    <d v="2016-06-25T20:41:37"/>
    <d v="2016-07-24T23:00:00"/>
    <n v="3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x v="40"/>
    <d v="2016-02-20T03:22:00"/>
    <d v="2016-03-15T16:00:00"/>
    <n v="34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x v="40"/>
    <d v="2016-06-10T23:32:12"/>
    <d v="2016-07-10T23:32:12"/>
    <n v="15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x v="40"/>
    <d v="2016-06-27T15:19:29"/>
    <d v="2016-08-02T10:03:00"/>
    <n v="101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x v="40"/>
    <d v="2016-04-27T00:54:35"/>
    <d v="2016-05-27T00:54:35"/>
    <n v="65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x v="40"/>
    <d v="2015-06-12T12:50:06"/>
    <d v="2015-07-11T03:59:00"/>
    <n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x v="40"/>
    <d v="2015-11-25T16:41:59"/>
    <d v="2015-12-23T16:18:00"/>
    <n v="-745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x v="40"/>
    <d v="2015-05-14T19:10:18"/>
    <d v="2015-06-15T19:10:18"/>
    <n v="-343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x v="40"/>
    <d v="2016-10-23T16:00:23"/>
    <d v="2016-11-22T17:00:23"/>
    <n v="-150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x v="40"/>
    <d v="2014-05-07T16:36:32"/>
    <d v="2014-07-06T16:36:32"/>
    <n v="-15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x v="40"/>
    <d v="2015-06-15T10:43:42"/>
    <d v="2015-07-15T10:43:42"/>
    <n v="-1246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x v="40"/>
    <d v="2014-11-25T22:32:09"/>
    <d v="2014-12-16T22:32:09"/>
    <n v="-282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x v="40"/>
    <d v="2015-05-08T13:55:54"/>
    <d v="2015-06-07T13:55:54"/>
    <n v="-495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x v="40"/>
    <d v="2015-07-16T10:28:10"/>
    <d v="2015-08-28T22:30:00"/>
    <n v="-59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x v="40"/>
    <d v="2016-11-15T00:42:36"/>
    <d v="2017-01-14T00:42:36"/>
    <n v="-2249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x v="40"/>
    <d v="2015-03-21T21:09:25"/>
    <d v="2015-04-20T21:09:25"/>
    <n v="-6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x v="40"/>
    <d v="2014-07-11T17:20:48"/>
    <d v="2014-08-10T17:20:48"/>
    <n v="-6897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x v="40"/>
    <d v="2016-02-10T22:20:43"/>
    <d v="2016-03-11T22:20:43"/>
    <n v="-959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x v="40"/>
    <d v="2014-12-09T17:41:23"/>
    <d v="2015-01-11T04:59:00"/>
    <n v="-2111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x v="40"/>
    <d v="2014-12-02T16:13:36"/>
    <d v="2015-01-02T16:13:36"/>
    <n v="-457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x v="40"/>
    <d v="2015-09-22T03:01:46"/>
    <d v="2015-10-22T03:01:46"/>
    <n v="-30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x v="40"/>
    <d v="2016-02-03T23:19:28"/>
    <d v="2016-03-04T23:19:28"/>
    <n v="-96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x v="40"/>
    <d v="2016-06-06T00:13:44"/>
    <d v="2016-07-31T07:00:00"/>
    <n v="-80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x v="40"/>
    <d v="2014-07-29T21:17:20"/>
    <d v="2014-09-27T21:17:20"/>
    <n v="-14999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x v="40"/>
    <d v="2014-06-09T06:13:01"/>
    <d v="2014-06-29T06:13:01"/>
    <n v="-749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x v="40"/>
    <d v="2015-03-27T21:48:59"/>
    <d v="2015-04-03T21:48:59"/>
    <n v="-104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x v="6"/>
    <d v="2015-02-24T10:53:39"/>
    <d v="2015-04-25T09:53:39"/>
    <n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x v="6"/>
    <d v="2014-06-10T12:38:27"/>
    <d v="2014-07-30T23:00:00"/>
    <n v="2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x v="6"/>
    <d v="2015-02-19T20:22:38"/>
    <d v="2015-03-21T19:22:38"/>
    <n v="32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x v="6"/>
    <d v="2016-04-27T15:02:53"/>
    <d v="2016-05-31T11:00:00"/>
    <n v="57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x v="6"/>
    <d v="2015-04-15T18:01:48"/>
    <d v="2015-06-01T03:59:00"/>
    <n v="19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x v="6"/>
    <d v="2016-05-07T06:37:01"/>
    <d v="2016-06-14T21:43:00"/>
    <n v="19.98999999999978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x v="6"/>
    <d v="2015-02-23T21:41:52"/>
    <d v="2015-04-01T03:59:00"/>
    <n v="60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x v="6"/>
    <d v="2015-07-22T06:14:17"/>
    <d v="2015-08-20T23:00:00"/>
    <n v="9.9999999999909051E-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x v="6"/>
    <d v="2014-06-17T16:33:43"/>
    <d v="2014-07-17T16:33:43"/>
    <n v="288.5699999999999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x v="6"/>
    <d v="2015-10-07T16:43:36"/>
    <d v="2015-10-24T03:59:00"/>
    <n v="14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x v="6"/>
    <d v="2015-02-10T20:13:02"/>
    <d v="2015-03-12T19:13:02"/>
    <n v="3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x v="6"/>
    <d v="2015-06-29T05:01:44"/>
    <d v="2015-07-17T21:02:00"/>
    <n v="6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x v="6"/>
    <d v="2015-06-05T15:38:37"/>
    <d v="2015-07-05T15:38:37"/>
    <n v="1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x v="6"/>
    <d v="2015-12-03T04:20:07"/>
    <d v="2016-01-04T04:20:07"/>
    <n v="15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x v="6"/>
    <d v="2015-11-21T20:06:57"/>
    <d v="2016-01-19T22:59:00"/>
    <n v="50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x v="6"/>
    <d v="2015-06-15T21:50:44"/>
    <d v="2015-07-20T03:59:00"/>
    <n v="15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x v="6"/>
    <d v="2016-07-20T15:01:43"/>
    <d v="2016-08-01T13:41:00"/>
    <n v="2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x v="6"/>
    <d v="2015-05-27T01:40:14"/>
    <d v="2015-06-17T01:40:14"/>
    <n v="27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x v="6"/>
    <d v="2015-04-07T10:09:54"/>
    <d v="2015-05-07T10:09:54"/>
    <n v="1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x v="6"/>
    <d v="2015-01-30T22:16:41"/>
    <d v="2015-03-27T00:00:00"/>
    <n v="158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x v="6"/>
    <d v="2014-11-01T12:39:47"/>
    <d v="2014-12-31T13:39:47"/>
    <n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x v="6"/>
    <d v="2016-08-11T20:46:11"/>
    <d v="2016-08-31T20:46:11"/>
    <n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x v="6"/>
    <d v="2016-05-13T17:46:51"/>
    <d v="2016-05-27T17:46:51"/>
    <n v="1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x v="6"/>
    <d v="2014-10-15T20:22:25"/>
    <d v="2014-11-05T21:22:25"/>
    <n v="30.110000000000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x v="6"/>
    <d v="2016-01-06T02:45:35"/>
    <d v="2016-02-20T02:45:35"/>
    <n v="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x v="6"/>
    <d v="2014-11-20T20:56:12"/>
    <d v="2014-12-01T19:09:00"/>
    <n v="2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x v="6"/>
    <d v="2015-05-19T10:41:07"/>
    <d v="2015-06-18T10:41:07"/>
    <n v="27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x v="6"/>
    <d v="2016-03-31T22:36:48"/>
    <d v="2016-04-21T22:36:48"/>
    <n v="12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x v="6"/>
    <d v="2016-07-02T22:14:12"/>
    <d v="2016-08-03T04:09:00"/>
    <n v="1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x v="6"/>
    <d v="2015-05-28T18:22:38"/>
    <d v="2015-07-03T18:22:38"/>
    <n v="4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x v="6"/>
    <d v="2015-04-22T17:03:29"/>
    <d v="2015-05-22T17:03:29"/>
    <n v="8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x v="6"/>
    <d v="2015-05-31T03:25:24"/>
    <d v="2015-07-30T03:25:24"/>
    <n v="2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x v="6"/>
    <d v="2016-03-03T16:50:29"/>
    <d v="2016-03-28T15:50:29"/>
    <n v="6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x v="6"/>
    <d v="2014-05-21T18:51:27"/>
    <d v="2014-07-20T18:51:27"/>
    <n v="-912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x v="6"/>
    <d v="2014-04-11T11:50:52"/>
    <d v="2014-05-11T11:50:52"/>
    <n v="-390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x v="6"/>
    <d v="2014-05-07T01:44:24"/>
    <d v="2014-06-01T01:44:24"/>
    <n v="-393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x v="6"/>
    <d v="2014-05-07T14:48:54"/>
    <d v="2014-06-03T06:59:00"/>
    <n v="-573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x v="6"/>
    <d v="2015-09-01T15:02:54"/>
    <d v="2015-10-01T15:02:54"/>
    <n v="-3915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x v="6"/>
    <d v="2014-09-03T05:19:02"/>
    <d v="2014-10-04T06:59:00"/>
    <n v="-681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x v="6"/>
    <d v="2015-06-04T05:23:11"/>
    <d v="2015-07-19T05:23:11"/>
    <n v="-880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x v="6"/>
    <d v="2015-09-18T19:36:29"/>
    <d v="2015-10-18T19:36:29"/>
    <n v="-1087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x v="6"/>
    <d v="2015-05-12T18:24:44"/>
    <d v="2015-06-11T18:24:44"/>
    <n v="-27887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x v="6"/>
    <d v="2014-12-02T02:59:03"/>
    <d v="2015-01-01T02:59:03"/>
    <n v="-96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x v="6"/>
    <d v="2015-06-17T10:32:59"/>
    <d v="2015-07-17T10:32:59"/>
    <n v="-164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x v="6"/>
    <d v="2015-03-02T04:34:36"/>
    <d v="2015-03-27T03:34:36"/>
    <n v="-998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x v="6"/>
    <d v="2014-07-28T20:09:38"/>
    <d v="2014-09-01T20:09:38"/>
    <n v="-9997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x v="6"/>
    <d v="2015-04-09T21:14:18"/>
    <d v="2015-05-09T21:14:18"/>
    <n v="-92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x v="6"/>
    <d v="2015-02-24T23:17:51"/>
    <d v="2015-03-26T22:17:51"/>
    <n v="-97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x v="6"/>
    <d v="2015-02-06T17:50:03"/>
    <d v="2015-03-08T16:50:03"/>
    <n v="-499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x v="6"/>
    <d v="2014-07-09T17:41:30"/>
    <d v="2014-08-01T17:12:00"/>
    <n v="-474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x v="6"/>
    <d v="2015-05-04T10:20:44"/>
    <d v="2015-05-22T21:00:00"/>
    <n v="-49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x v="6"/>
    <d v="2014-05-30T21:26:47"/>
    <d v="2014-06-25T21:00:00"/>
    <n v="-249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x v="6"/>
    <d v="2014-07-13T15:51:50"/>
    <d v="2014-08-12T15:51:50"/>
    <n v="-494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x v="6"/>
    <d v="2014-10-02T14:09:37"/>
    <d v="2014-11-12T21:47:00"/>
    <n v="-19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x v="6"/>
    <d v="2016-08-29T06:15:56"/>
    <d v="2016-09-12T16:59:00"/>
    <n v="-749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x v="6"/>
    <d v="2015-09-06T15:11:45"/>
    <d v="2015-11-05T16:11:45"/>
    <n v="-60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x v="6"/>
    <d v="2015-10-18T21:24:14"/>
    <d v="2015-11-17T22:24:14"/>
    <n v="-494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x v="6"/>
    <d v="2014-07-21T15:38:18"/>
    <d v="2014-08-30T05:30:00"/>
    <n v="-176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x v="6"/>
    <d v="2016-02-02T22:43:41"/>
    <d v="2016-03-23T03:29:00"/>
    <n v="-198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x v="6"/>
    <d v="2016-05-19T19:32:19"/>
    <d v="2016-06-18T19:32:19"/>
    <n v="-174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x v="40"/>
    <d v="2014-08-14T15:50:05"/>
    <d v="2014-09-08T15:50:05"/>
    <n v="-499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x v="40"/>
    <d v="2015-02-12T17:23:12"/>
    <d v="2015-03-14T03:11:00"/>
    <n v="-1265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x v="40"/>
    <d v="2014-06-03T04:07:58"/>
    <d v="2014-07-03T04:07:58"/>
    <n v="-85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x v="40"/>
    <d v="2017-01-28T18:44:10"/>
    <d v="2017-03-29T17:44:10"/>
    <n v="-146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x v="40"/>
    <d v="2015-06-25T03:29:56"/>
    <d v="2015-08-14T03:29:56"/>
    <n v="-150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x v="40"/>
    <d v="2015-09-08T16:42:15"/>
    <d v="2015-10-08T16:42:15"/>
    <n v="-55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x v="40"/>
    <d v="2015-01-03T00:23:42"/>
    <d v="2015-01-24T01:00:00"/>
    <n v="-6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x v="40"/>
    <d v="2016-09-02T08:19:25"/>
    <d v="2016-09-03T10:00:00"/>
    <n v="-300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x v="40"/>
    <d v="2016-01-03T14:58:48"/>
    <d v="2016-02-02T14:58:48"/>
    <n v="-18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x v="40"/>
    <d v="2016-11-08T16:15:52"/>
    <d v="2016-12-08T16:15:52"/>
    <n v="-2375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x v="40"/>
    <d v="2015-05-30T19:39:06"/>
    <d v="2015-06-30T03:59:00"/>
    <n v="-1799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x v="40"/>
    <d v="2014-12-26T20:39:56"/>
    <d v="2015-01-25T20:39:56"/>
    <n v="-150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x v="40"/>
    <d v="2014-06-25T19:33:40"/>
    <d v="2014-07-30T23:00:00"/>
    <n v="-652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x v="40"/>
    <d v="2017-01-21T00:26:39"/>
    <d v="2017-02-20T00:26:39"/>
    <n v="-47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x v="40"/>
    <d v="2016-01-04T23:36:10"/>
    <d v="2016-01-31T23:03:00"/>
    <n v="-300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x v="40"/>
    <d v="2014-08-03T14:27:49"/>
    <d v="2014-09-02T14:27:49"/>
    <n v="-150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x v="40"/>
    <d v="2015-03-02T18:59:52"/>
    <d v="2015-03-27T17:59:52"/>
    <n v="-100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x v="40"/>
    <d v="2016-04-09T22:49:51"/>
    <d v="2016-05-09T22:49:51"/>
    <n v="-3750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x v="40"/>
    <d v="2014-11-11T05:28:22"/>
    <d v="2014-12-11T05:28:22"/>
    <n v="-100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x v="40"/>
    <d v="2015-03-16T20:35:29"/>
    <d v="2015-05-01T22:00:00"/>
    <n v="-196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x v="6"/>
    <d v="2017-01-27T13:05:58"/>
    <d v="2017-02-26T13:05:58"/>
    <n v="-14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x v="6"/>
    <d v="2014-12-04T00:07:10"/>
    <d v="2015-01-04T23:26:00"/>
    <n v="-788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x v="6"/>
    <d v="2015-06-16T18:12:24"/>
    <d v="2015-08-15T18:12:24"/>
    <n v="-1247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x v="6"/>
    <d v="2015-02-21T03:10:44"/>
    <d v="2015-03-23T04:59:00"/>
    <n v="-54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x v="6"/>
    <d v="2014-08-16T15:39:17"/>
    <d v="2014-08-24T07:00:00"/>
    <n v="-10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x v="6"/>
    <d v="2014-05-20T15:47:20"/>
    <d v="2014-07-01T06:00:00"/>
    <n v="-392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x v="6"/>
    <d v="2016-11-05T23:00:12"/>
    <d v="2016-12-06T04:59:00"/>
    <n v="-1448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x v="6"/>
    <d v="2015-01-28T06:00:18"/>
    <d v="2015-02-28T06:00:18"/>
    <n v="-95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x v="6"/>
    <d v="2014-06-03T04:36:18"/>
    <d v="2014-06-17T04:36:18"/>
    <n v="-143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x v="6"/>
    <d v="2014-12-09T20:58:03"/>
    <d v="2015-01-08T20:58:03"/>
    <n v="-206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x v="6"/>
    <d v="2015-07-08T11:34:30"/>
    <d v="2015-08-17T16:00:00"/>
    <n v="-168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x v="6"/>
    <d v="2014-07-23T18:36:01"/>
    <d v="2014-08-12T18:36:01"/>
    <n v="-987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x v="6"/>
    <d v="2015-05-12T02:13:11"/>
    <d v="2015-06-11T02:13:11"/>
    <n v="-236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x v="6"/>
    <d v="2015-11-09T19:49:59"/>
    <d v="2015-12-19T19:49:59"/>
    <n v="-297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x v="6"/>
    <d v="2016-10-20T11:14:02"/>
    <d v="2016-11-14T12:14:02"/>
    <n v="-153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x v="6"/>
    <d v="2015-07-01T00:16:05"/>
    <d v="2015-08-14T19:38:00"/>
    <n v="-15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x v="6"/>
    <d v="2015-04-01T05:30:00"/>
    <d v="2015-04-15T05:04:00"/>
    <n v="-999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x v="6"/>
    <d v="2015-04-30T14:58:23"/>
    <d v="2015-06-11T23:00:00"/>
    <n v="-132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x v="6"/>
    <d v="2015-05-19T22:01:33"/>
    <d v="2015-06-26T13:25:00"/>
    <n v="-49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x v="6"/>
    <d v="2014-09-24T19:40:06"/>
    <d v="2014-10-26T20:08:00"/>
    <n v="-84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x v="6"/>
    <d v="2014-07-14T03:14:56"/>
    <d v="2014-07-29T03:14:56"/>
    <n v="-68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x v="6"/>
    <d v="2014-08-12T08:37:22"/>
    <d v="2014-09-11T08:37:22"/>
    <n v="-5986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x v="6"/>
    <d v="2015-08-08T18:09:57"/>
    <d v="2015-09-07T18:09:57"/>
    <n v="-58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x v="6"/>
    <d v="2014-10-27T19:29:37"/>
    <d v="2014-11-26T20:29:37"/>
    <n v="-500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x v="6"/>
    <d v="2015-02-24T06:28:50"/>
    <d v="2015-04-25T04:35:00"/>
    <n v="-1499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x v="6"/>
    <d v="2015-10-31T05:04:09"/>
    <d v="2015-11-30T06:04:09"/>
    <n v="-90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x v="6"/>
    <d v="2015-04-20T19:39:16"/>
    <d v="2015-05-10T22:59:00"/>
    <n v="-159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x v="6"/>
    <d v="2016-05-02T23:38:29"/>
    <d v="2016-06-01T23:38:29"/>
    <n v="-14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x v="6"/>
    <d v="2016-05-04T11:19:12"/>
    <d v="2016-06-03T11:19:12"/>
    <n v="-20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x v="6"/>
    <d v="2014-08-12T12:39:21"/>
    <d v="2014-09-11T12:39:21"/>
    <n v="-349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x v="6"/>
    <d v="2014-07-23T15:57:03"/>
    <d v="2014-08-04T16:00:00"/>
    <n v="-5988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x v="6"/>
    <d v="2015-12-20T16:26:13"/>
    <d v="2016-01-18T00:00:00"/>
    <n v="-491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x v="6"/>
    <d v="2016-10-14T09:17:40"/>
    <d v="2016-11-13T10:17:40"/>
    <n v="-236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x v="6"/>
    <d v="2014-10-14T13:00:55"/>
    <d v="2014-10-26T18:00:00"/>
    <n v="-30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x v="6"/>
    <d v="2015-01-16T18:26:50"/>
    <d v="2015-03-02T23:00:00"/>
    <n v="-68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x v="6"/>
    <d v="2015-03-12T23:31:11"/>
    <d v="2015-04-09T23:31:11"/>
    <n v="-1011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x v="6"/>
    <d v="2014-05-27T23:02:02"/>
    <d v="2014-06-26T23:02:02"/>
    <n v="-1271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x v="6"/>
    <d v="2014-06-30T20:53:59"/>
    <d v="2014-07-30T20:53:59"/>
    <n v="-13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x v="6"/>
    <d v="2014-11-27T02:02:28"/>
    <d v="2014-12-27T02:02:28"/>
    <n v="-498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x v="6"/>
    <d v="2014-07-10T06:25:04"/>
    <d v="2014-08-09T06:25:04"/>
    <n v="-247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x v="6"/>
    <d v="2015-09-18T16:23:47"/>
    <d v="2015-10-16T04:59:00"/>
    <n v="-434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x v="6"/>
    <d v="2016-08-19T19:51:05"/>
    <d v="2016-09-18T19:51:05"/>
    <n v="-19547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x v="6"/>
    <d v="2016-03-04T08:07:48"/>
    <d v="2016-04-01T06:00:00"/>
    <n v="-100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x v="6"/>
    <d v="2015-08-12T03:38:27"/>
    <d v="2015-09-06T03:38:27"/>
    <n v="-80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x v="6"/>
    <d v="2016-02-15T04:02:44"/>
    <d v="2016-03-16T03:02:44"/>
    <n v="-1199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x v="6"/>
    <d v="2016-06-17T23:14:22"/>
    <d v="2016-07-17T00:43:00"/>
    <n v="-5898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x v="6"/>
    <d v="2015-08-17T16:07:19"/>
    <d v="2015-10-01T13:00:00"/>
    <n v="-445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x v="6"/>
    <d v="2015-08-05T15:45:46"/>
    <d v="2015-10-04T15:45:46"/>
    <n v="-168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x v="6"/>
    <d v="2016-11-01T06:18:40"/>
    <d v="2016-12-01T07:18:40"/>
    <n v="-200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x v="6"/>
    <d v="2016-06-13T15:09:20"/>
    <d v="2016-07-11T15:09:20"/>
    <n v="-4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x v="6"/>
    <d v="2015-05-27T21:44:14"/>
    <d v="2015-06-27T21:44:14"/>
    <n v="-285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x v="6"/>
    <d v="2014-10-03T09:36:19"/>
    <d v="2014-10-07T04:30:00"/>
    <n v="-499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x v="6"/>
    <d v="2014-11-18T11:49:11"/>
    <d v="2015-01-02T11:49:11"/>
    <n v="-498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x v="6"/>
    <d v="2014-10-28T14:05:37"/>
    <d v="2014-11-25T01:00:00"/>
    <n v="-545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x v="6"/>
    <d v="2015-04-17T21:41:54"/>
    <d v="2015-06-16T21:41:54"/>
    <n v="-12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x v="6"/>
    <d v="2015-10-02T18:41:08"/>
    <d v="2015-11-02T16:50:00"/>
    <n v="-321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x v="6"/>
    <d v="2015-07-28T15:54:35"/>
    <d v="2015-08-27T15:54:35"/>
    <n v="-50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x v="6"/>
    <d v="2015-04-15T19:14:28"/>
    <d v="2015-05-15T19:14:28"/>
    <n v="-199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x v="6"/>
    <d v="2015-01-27T20:00:22"/>
    <d v="2015-02-28T08:00:00"/>
    <n v="-580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x v="6"/>
    <d v="2016-09-02T03:25:44"/>
    <d v="2016-10-02T03:25:44"/>
    <n v="-289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x v="6"/>
    <d v="2014-07-09T07:48:43"/>
    <d v="2014-09-07T07:48:43"/>
    <n v="-300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x v="6"/>
    <d v="2015-01-12T02:53:41"/>
    <d v="2015-02-11T02:53:41"/>
    <n v="-842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x v="6"/>
    <d v="2016-03-10T16:51:20"/>
    <d v="2016-04-08T18:35:00"/>
    <n v="-39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x v="6"/>
    <d v="2016-03-04T19:49:02"/>
    <d v="2016-05-03T18:49:02"/>
    <n v="-19999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x v="6"/>
    <d v="2015-08-27T18:58:10"/>
    <d v="2015-10-26T18:58:10"/>
    <n v="-2597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x v="6"/>
    <d v="2016-06-29T01:09:46"/>
    <d v="2016-07-29T23:29:00"/>
    <n v="-176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x v="6"/>
    <d v="2014-05-15T15:37:44"/>
    <d v="2014-07-14T15:37:44"/>
    <n v="-250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x v="6"/>
    <d v="2015-10-29T20:22:21"/>
    <d v="2015-11-28T21:22:21"/>
    <n v="-132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x v="6"/>
    <d v="2016-03-28T22:22:07"/>
    <d v="2016-04-25T00:20:00"/>
    <n v="-55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x v="6"/>
    <d v="2016-05-23T23:25:54"/>
    <d v="2016-07-08T23:25:54"/>
    <n v="-2799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x v="6"/>
    <d v="2014-06-26T22:48:32"/>
    <d v="2014-08-02T14:00:00"/>
    <n v="-135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x v="6"/>
    <d v="2014-08-29T18:55:56"/>
    <d v="2014-09-28T18:55:56"/>
    <n v="-908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x v="6"/>
    <d v="2015-12-04T20:17:36"/>
    <d v="2016-01-03T20:17:36"/>
    <n v="-295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x v="6"/>
    <d v="2014-04-16T21:23:30"/>
    <d v="2014-05-08T21:23:30"/>
    <n v="-497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x v="6"/>
    <d v="2015-11-03T14:54:54"/>
    <d v="2015-11-28T14:54:54"/>
    <n v="-135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x v="6"/>
    <d v="2015-10-19T03:41:57"/>
    <d v="2015-11-18T04:41:57"/>
    <n v="-100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x v="6"/>
    <d v="2015-02-18T17:19:46"/>
    <d v="2015-04-19T16:19:46"/>
    <n v="-187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x v="6"/>
    <d v="2016-02-14T05:39:40"/>
    <d v="2016-04-14T04:39:40"/>
    <n v="-17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x v="6"/>
    <d v="2014-06-11T17:04:38"/>
    <d v="2014-07-24T02:59:00"/>
    <n v="-745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x v="6"/>
    <d v="2017-02-04T06:58:27"/>
    <d v="2017-03-06T06:58:27"/>
    <n v="-129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x v="6"/>
    <d v="2016-03-23T19:34:33"/>
    <d v="2016-05-22T19:34:33"/>
    <n v="-447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x v="6"/>
    <d v="2016-08-19T20:30:46"/>
    <d v="2016-08-29T03:55:00"/>
    <n v="-261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x v="6"/>
    <d v="2016-03-18T20:43:31"/>
    <d v="2016-04-17T20:43:31"/>
    <n v="-1498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x v="6"/>
    <d v="2014-06-21T12:52:06"/>
    <d v="2014-07-21T12:52:06"/>
    <n v="-1386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x v="6"/>
    <d v="2014-12-08T01:37:14"/>
    <d v="2015-02-06T01:37:14"/>
    <n v="-78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x v="6"/>
    <d v="2016-04-09T16:25:10"/>
    <d v="2016-05-09T04:00:00"/>
    <n v="-109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x v="6"/>
    <d v="2016-05-03T13:07:28"/>
    <d v="2016-06-02T13:07:28"/>
    <n v="-68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x v="6"/>
    <d v="2016-06-13T20:48:18"/>
    <d v="2016-07-13T20:48:18"/>
    <n v="-67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x v="6"/>
    <d v="2014-07-10T20:36:01"/>
    <d v="2014-08-01T07:00:00"/>
    <n v="-68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x v="6"/>
    <d v="2016-06-22T18:55:32"/>
    <d v="2016-07-22T18:55:32"/>
    <n v="-8869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x v="6"/>
    <d v="2014-12-02T15:25:53"/>
    <d v="2015-01-31T15:25:53"/>
    <n v="-178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x v="6"/>
    <d v="2015-03-06T21:40:57"/>
    <d v="2015-03-29T20:00:00"/>
    <n v="-589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x v="6"/>
    <d v="2014-06-05T14:22:27"/>
    <d v="2014-07-05T14:22:27"/>
    <n v="-205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x v="6"/>
    <d v="2016-05-18T04:19:09"/>
    <d v="2016-07-17T04:19:09"/>
    <n v="-287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x v="6"/>
    <d v="2015-05-08T19:26:20"/>
    <d v="2015-07-07T19:26:20"/>
    <n v="-68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x v="6"/>
    <d v="2014-04-18T20:52:36"/>
    <d v="2014-05-20T06:59:00"/>
    <n v="-72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x v="6"/>
    <d v="2014-10-08T23:07:24"/>
    <d v="2014-11-08T00:00:00"/>
    <n v="-140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x v="6"/>
    <d v="2016-01-30T16:58:40"/>
    <d v="2016-02-20T21:05:00"/>
    <n v="-135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x v="6"/>
    <d v="2016-04-07T13:09:54"/>
    <d v="2016-05-06T13:04:00"/>
    <n v="-451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x v="6"/>
    <d v="2014-05-06T22:11:30"/>
    <d v="2014-05-16T22:11:30"/>
    <n v="-24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x v="6"/>
    <d v="2015-08-14T01:56:53"/>
    <d v="2015-08-29T01:56:53"/>
    <n v="-14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x v="6"/>
    <d v="2015-10-09T17:59:41"/>
    <d v="2015-11-08T18:59:41"/>
    <n v="-30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x v="6"/>
    <d v="2016-02-01T16:08:13"/>
    <d v="2016-03-02T16:08:13"/>
    <n v="-158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x v="6"/>
    <d v="2015-05-01T15:28:02"/>
    <d v="2015-05-31T15:28:02"/>
    <n v="-4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x v="6"/>
    <d v="2015-10-12T22:34:19"/>
    <d v="2015-12-11T23:34:19"/>
    <n v="-945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x v="6"/>
    <d v="2015-04-13T20:45:12"/>
    <d v="2015-05-13T20:45:12"/>
    <n v="-49997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x v="6"/>
    <d v="2014-06-19T09:21:30"/>
    <d v="2014-07-19T09:21:30"/>
    <n v="-199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x v="6"/>
    <d v="2015-01-15T16:24:37"/>
    <d v="2015-02-14T11:27:00"/>
    <n v="-13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x v="6"/>
    <d v="2014-11-07T06:24:24"/>
    <d v="2014-11-20T16:04:00"/>
    <n v="-250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x v="6"/>
    <d v="2015-03-06T09:23:41"/>
    <d v="2015-04-05T08:23:41"/>
    <n v="-30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x v="6"/>
    <d v="2015-02-26T23:07:06"/>
    <d v="2015-03-28T22:07:06"/>
    <n v="-53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x v="6"/>
    <d v="2014-07-22T19:53:18"/>
    <d v="2014-08-31T19:51:49"/>
    <n v="-584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x v="6"/>
    <d v="2016-03-08T15:29:18"/>
    <d v="2016-05-07T14:29:18"/>
    <n v="-799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x v="6"/>
    <d v="2017-02-09T23:08:28"/>
    <d v="2017-03-01T19:00:00"/>
    <n v="-74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x v="6"/>
    <d v="2014-08-28T01:02:41"/>
    <d v="2014-09-27T01:02:41"/>
    <n v="-122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x v="6"/>
    <d v="2015-01-16T14:05:47"/>
    <d v="2015-02-15T14:05:47"/>
    <n v="-179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x v="6"/>
    <d v="2014-09-08T03:54:17"/>
    <d v="2014-10-08T03:54:17"/>
    <n v="-49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x v="6"/>
    <d v="2014-08-21T19:23:05"/>
    <d v="2014-10-20T19:23:05"/>
    <n v="-296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x v="6"/>
    <d v="2016-01-22T18:33:07"/>
    <d v="2016-02-16T18:33:07"/>
    <n v="-2999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x v="6"/>
    <d v="2014-07-28T18:33:01"/>
    <d v="2014-08-26T16:28:00"/>
    <n v="-199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x v="6"/>
    <d v="2015-06-22T23:08:27"/>
    <d v="2015-07-22T23:08:27"/>
    <n v="-94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x v="6"/>
    <d v="2014-07-31T16:49:20"/>
    <d v="2014-09-09T16:49:20"/>
    <n v="-1855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x v="6"/>
    <d v="2014-10-09T18:29:26"/>
    <d v="2014-10-26T18:29:26"/>
    <n v="-54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x v="6"/>
    <d v="2014-12-29T13:04:38"/>
    <d v="2015-01-28T13:04:38"/>
    <n v="-23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x v="6"/>
    <d v="2015-04-02T13:04:09"/>
    <d v="2015-05-02T13:04:09"/>
    <n v="-57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x v="6"/>
    <d v="2015-01-17T07:13:43"/>
    <d v="2015-02-16T07:13:43"/>
    <n v="-197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x v="6"/>
    <d v="2016-02-19T05:54:29"/>
    <d v="2016-03-05T05:54:29"/>
    <n v="-90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x v="6"/>
    <d v="2015-06-19T18:44:23"/>
    <d v="2015-07-19T18:44:23"/>
    <n v="-699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x v="6"/>
    <d v="2014-08-18T20:56:40"/>
    <d v="2014-09-17T20:56:40"/>
    <n v="-4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x v="6"/>
    <d v="2014-08-05T16:07:54"/>
    <d v="2014-09-04T16:07:54"/>
    <n v="-989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x v="6"/>
    <d v="2016-09-07T21:51:48"/>
    <d v="2016-10-07T21:51:48"/>
    <n v="-137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x v="6"/>
    <d v="2016-02-17T16:13:16"/>
    <d v="2016-04-15T16:28:00"/>
    <n v="-347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x v="6"/>
    <d v="2015-02-22T04:34:59"/>
    <d v="2015-03-24T03:34:59"/>
    <n v="-5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x v="6"/>
    <d v="2014-08-27T21:52:38"/>
    <d v="2014-10-26T21:52:38"/>
    <n v="-1487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x v="6"/>
    <d v="2014-12-17T14:01:07"/>
    <d v="2015-02-01T02:54:00"/>
    <n v="-547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x v="6"/>
    <d v="2016-02-08T23:59:23"/>
    <d v="2016-03-24T22:59:23"/>
    <n v="-70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x v="6"/>
    <d v="2015-08-01T16:04:57"/>
    <d v="2015-08-31T16:04:57"/>
    <n v="-79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x v="6"/>
    <d v="2015-05-27T05:42:16"/>
    <d v="2015-07-26T05:42:16"/>
    <n v="-475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x v="6"/>
    <d v="2015-10-05T15:43:59"/>
    <d v="2015-12-04T16:43:59"/>
    <n v="-40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x v="6"/>
    <d v="2017-02-02T23:18:01"/>
    <d v="2017-02-23T01:00:00"/>
    <n v="-278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x v="6"/>
    <d v="2014-05-06T22:31:40"/>
    <d v="2014-06-05T22:31:40"/>
    <n v="-143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x v="6"/>
    <d v="2015-11-14T00:36:10"/>
    <d v="2015-12-14T00:36:10"/>
    <n v="-200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x v="6"/>
    <d v="2016-01-05T15:43:19"/>
    <d v="2016-02-03T18:49:00"/>
    <n v="-21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x v="6"/>
    <d v="2014-10-29T14:02:44"/>
    <d v="2014-12-18T15:02:44"/>
    <n v="-50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x v="6"/>
    <d v="2015-10-16T19:25:16"/>
    <d v="2015-12-15T20:25:16"/>
    <n v="-56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x v="6"/>
    <d v="2016-09-01T06:27:04"/>
    <d v="2016-10-02T09:00:00"/>
    <n v="-17758.01000000000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x v="6"/>
    <d v="2015-03-04T22:44:10"/>
    <d v="2015-04-03T21:44:10"/>
    <n v="-133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x v="6"/>
    <d v="2014-09-21T21:11:27"/>
    <d v="2014-10-21T21:11:27"/>
    <n v="-63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x v="6"/>
    <d v="2014-06-14T22:29:24"/>
    <d v="2014-07-01T22:30:00"/>
    <n v="-3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x v="6"/>
    <d v="2016-05-07T01:41:55"/>
    <d v="2016-05-24T14:25:00"/>
    <n v="-62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x v="6"/>
    <d v="2014-08-18T19:10:10"/>
    <d v="2014-10-17T19:10:10"/>
    <n v="-219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x v="6"/>
    <d v="2015-10-28T16:06:07"/>
    <d v="2015-12-01T05:59:00"/>
    <n v="-2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x v="6"/>
    <d v="2015-05-20T05:33:24"/>
    <d v="2015-07-18T03:00:00"/>
    <n v="-55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x v="6"/>
    <d v="2016-07-08T11:22:34"/>
    <d v="2016-09-06T11:22:34"/>
    <n v="-497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x v="6"/>
    <d v="2014-12-22T02:01:04"/>
    <d v="2015-01-20T19:16:00"/>
    <n v="-997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x v="6"/>
    <d v="2014-11-05T22:58:45"/>
    <d v="2014-11-20T22:58:45"/>
    <n v="-3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x v="6"/>
    <d v="2015-03-11T05:16:22"/>
    <d v="2015-04-10T05:00:00"/>
    <n v="-37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x v="6"/>
    <d v="2014-07-22T04:49:49"/>
    <d v="2014-08-21T04:49:49"/>
    <n v="-499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x v="6"/>
    <d v="2014-09-22T15:36:50"/>
    <d v="2014-10-22T15:36:50"/>
    <n v="-514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x v="6"/>
    <d v="2014-12-18T00:32:23"/>
    <d v="2015-01-11T01:00:00"/>
    <n v="-489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x v="6"/>
    <d v="2016-03-07T12:13:07"/>
    <d v="2016-04-11T11:13:07"/>
    <n v="-1399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x v="6"/>
    <d v="2015-06-14T23:00:15"/>
    <d v="2015-07-14T23:00:15"/>
    <n v="-1998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x v="6"/>
    <d v="2014-09-23T15:16:31"/>
    <d v="2014-10-23T15:16:31"/>
    <n v="-149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x v="6"/>
    <d v="2014-05-02T19:26:37"/>
    <d v="2014-05-09T06:53:00"/>
    <n v="-5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x v="6"/>
    <d v="2014-08-14T21:05:16"/>
    <d v="2014-10-13T21:05:16"/>
    <n v="-187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x v="6"/>
    <d v="2014-10-16T16:33:48"/>
    <d v="2014-11-15T20:00:00"/>
    <n v="-39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x v="6"/>
    <d v="2016-08-31T20:11:25"/>
    <d v="2016-10-01T04:00:00"/>
    <n v="-888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x v="6"/>
    <d v="2014-05-20T15:33:51"/>
    <d v="2014-06-19T15:33:51"/>
    <n v="-411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x v="6"/>
    <d v="2016-06-13T22:23:59"/>
    <d v="2016-07-03T19:59:00"/>
    <n v="-70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x v="6"/>
    <d v="2015-11-02T23:14:40"/>
    <d v="2015-11-25T23:00:00"/>
    <n v="-272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x v="6"/>
    <d v="2016-03-17T01:27:24"/>
    <d v="2016-04-01T03:59:00"/>
    <n v="-365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x v="6"/>
    <d v="2014-08-15T15:22:32"/>
    <d v="2014-09-16T03:00:00"/>
    <n v="-975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x v="6"/>
    <d v="2014-05-20T16:40:56"/>
    <d v="2014-06-23T16:00:00"/>
    <n v="-971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x v="6"/>
    <d v="2016-02-21T03:23:43"/>
    <d v="2016-04-21T02:23:43"/>
    <n v="-5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x v="6"/>
    <d v="2016-06-02T17:44:28"/>
    <d v="2016-07-02T17:44:28"/>
    <n v="-1951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x v="6"/>
    <d v="2014-05-28T16:21:24"/>
    <d v="2014-06-27T16:21:24"/>
    <n v="-936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x v="6"/>
    <d v="2015-03-30T14:07:06"/>
    <d v="2015-04-29T14:07:06"/>
    <n v="-16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x v="6"/>
    <d v="2014-07-13T22:50:11"/>
    <d v="2014-08-12T22:50:11"/>
    <n v="-397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x v="6"/>
    <d v="2016-04-19T00:56:28"/>
    <d v="2016-05-19T00:56:28"/>
    <n v="-1497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x v="6"/>
    <d v="2015-08-19T02:49:10"/>
    <d v="2015-09-28T02:49:10"/>
    <n v="-195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x v="6"/>
    <d v="2016-12-14T23:07:35"/>
    <d v="2017-01-13T23:05:00"/>
    <n v="-3460.0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x v="6"/>
    <d v="2015-01-18T15:52:36"/>
    <d v="2015-02-28T12:00:00"/>
    <n v="-82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x v="6"/>
    <d v="2015-01-27T16:00:20"/>
    <d v="2015-03-01T03:00:00"/>
    <n v="-83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x v="6"/>
    <d v="2016-11-26T19:18:51"/>
    <d v="2016-12-26T19:18:51"/>
    <n v="-200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x v="6"/>
    <d v="2014-06-22T18:35:11"/>
    <d v="2014-08-21T18:35:11"/>
    <n v="-99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x v="6"/>
    <d v="2015-03-15T08:17:06"/>
    <d v="2015-05-09T04:00:00"/>
    <n v="-346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x v="6"/>
    <d v="2015-10-06T13:16:15"/>
    <d v="2015-11-05T14:16:15"/>
    <n v="-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x v="6"/>
    <d v="2014-05-20T01:06:09"/>
    <d v="2014-06-30T17:28:00"/>
    <n v="-142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x v="6"/>
    <d v="2014-09-23T19:05:49"/>
    <d v="2014-10-21T19:51:00"/>
    <n v="-7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x v="6"/>
    <d v="2016-11-21T17:03:14"/>
    <d v="2016-12-21T17:03:14"/>
    <n v="-1366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x v="6"/>
    <d v="2016-12-28T18:54:02"/>
    <d v="2017-01-27T18:54:02"/>
    <n v="-25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x v="6"/>
    <d v="2016-05-20T22:32:01"/>
    <d v="2016-06-19T22:32:01"/>
    <n v="-299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x v="6"/>
    <d v="2016-05-21T16:45:16"/>
    <d v="2016-06-14T18:54:00"/>
    <n v="-30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x v="6"/>
    <d v="2015-02-06T13:57:05"/>
    <d v="2015-03-08T12:57:05"/>
    <n v="-187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x v="6"/>
    <d v="2015-10-30T04:32:33"/>
    <d v="2015-11-14T23:00:00"/>
    <n v="-14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x v="6"/>
    <d v="2015-12-15T18:16:56"/>
    <d v="2016-01-14T18:16:56"/>
    <n v="-274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x v="6"/>
    <d v="2016-09-09T10:28:26"/>
    <d v="2016-10-09T10:28:26"/>
    <n v="-299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x v="6"/>
    <d v="2015-02-23T14:29:35"/>
    <d v="2015-03-24T03:59:00"/>
    <n v="-349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x v="6"/>
    <d v="2015-10-27T22:34:59"/>
    <d v="2015-11-21T04:00:00"/>
    <n v="-95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x v="6"/>
    <d v="2016-06-17T17:49:46"/>
    <d v="2016-07-17T17:49:46"/>
    <n v="-96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x v="6"/>
    <d v="2014-12-17T14:42:04"/>
    <d v="2015-01-16T10:26:00"/>
    <n v="-178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x v="6"/>
    <d v="2015-04-28T17:34:48"/>
    <d v="2015-05-31T17:35:00"/>
    <n v="-476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x v="6"/>
    <d v="2015-07-24T16:08:57"/>
    <d v="2015-08-07T15:00:00"/>
    <n v="-9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x v="6"/>
    <d v="2014-12-17T12:09:11"/>
    <d v="2015-01-16T12:09:11"/>
    <n v="-139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x v="6"/>
    <d v="2015-02-04T04:40:47"/>
    <d v="2015-04-05T03:40:47"/>
    <n v="-10998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x v="6"/>
    <d v="2015-06-23T19:34:53"/>
    <d v="2015-08-22T19:34:53"/>
    <n v="-244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x v="6"/>
    <d v="2014-09-08T02:05:00"/>
    <d v="2014-10-22T04:59:00"/>
    <n v="-127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x v="6"/>
    <d v="2016-11-19T00:45:50"/>
    <d v="2016-12-19T00:45:50"/>
    <n v="-292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x v="6"/>
    <d v="2017-01-15T12:43:39"/>
    <d v="2017-02-28T08:51:00"/>
    <n v="-31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x v="6"/>
    <d v="2015-12-06T19:47:17"/>
    <d v="2016-01-31T23:55:00"/>
    <n v="-100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x v="6"/>
    <d v="2016-05-05T17:19:57"/>
    <d v="2016-06-04T17:19:57"/>
    <n v="-750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x v="6"/>
    <d v="2016-07-19T20:24:33"/>
    <d v="2016-09-02T20:24:33"/>
    <n v="-445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x v="6"/>
    <d v="2014-10-15T02:59:50"/>
    <d v="2014-10-25T02:59:50"/>
    <n v="-27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x v="6"/>
    <d v="2016-12-26T21:41:22"/>
    <d v="2017-01-25T21:41:22"/>
    <n v="-6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x v="6"/>
    <d v="2016-04-15T20:21:13"/>
    <d v="2016-05-15T20:21:13"/>
    <n v="-36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x v="6"/>
    <d v="2015-07-03T19:59:26"/>
    <d v="2015-08-26T18:32:00"/>
    <n v="-9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x v="6"/>
    <d v="2016-09-27T06:40:34"/>
    <d v="2016-10-27T06:40:34"/>
    <n v="-235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x v="6"/>
    <d v="2016-11-23T00:15:09"/>
    <d v="2016-12-26T00:15:09"/>
    <n v="-307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x v="6"/>
    <d v="2015-02-18T01:11:06"/>
    <d v="2015-04-02T01:00:00"/>
    <n v="-147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x v="6"/>
    <d v="2014-09-01T22:00:01"/>
    <d v="2014-09-24T22:00:01"/>
    <n v="-195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x v="6"/>
    <d v="2017-02-01T00:45:37"/>
    <d v="2017-03-03T05:00:00"/>
    <n v="-294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x v="6"/>
    <d v="2015-10-30T12:56:44"/>
    <d v="2015-11-29T13:56:44"/>
    <n v="-5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x v="6"/>
    <d v="2016-05-22T15:02:31"/>
    <d v="2016-07-21T15:02:31"/>
    <n v="-2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x v="6"/>
    <d v="2015-01-25T03:15:40"/>
    <d v="2015-02-24T03:15:40"/>
    <n v="-290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x v="6"/>
    <d v="2016-01-31T22:43:06"/>
    <d v="2016-02-28T00:00:00"/>
    <n v="-249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x v="6"/>
    <d v="2015-12-20T13:45:23"/>
    <d v="2016-01-08T06:34:00"/>
    <n v="-14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AA0893-1A3E-4488-B743-EBC464353846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39" firstHeaderRow="1" firstDataRow="1" firstDataCol="1" rowPageCount="1" colPageCount="1"/>
  <pivotFields count="18">
    <pivotField dataField="1"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16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6" hier="-1"/>
  </pageFields>
  <dataFields count="1">
    <dataField name="Count of id" fld="0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B55FBE-6A62-4414-A049-F342581B657E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id" fld="0" subtotal="count" baseField="16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CF8382-4D63-40B4-8BB5-A78CFEC33253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D15AE8-C6F3-4391-9945-6C407FC7E201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64" showAll="0">
      <items count="7">
        <item sd="0" x="0"/>
        <item sd="0" x="1"/>
        <item x="2"/>
        <item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21" item="2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9D191B-AE24-4B5D-BC79-D59B053562D8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K47" firstHeaderRow="1" firstDataRow="3" firstDataCol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dataField="1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Count of id" fld="0" subtotal="count" baseField="17" baseItem="0"/>
    <dataField name="Average of Surplus over goal" fld="20" subtotal="average" baseField="1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A2" zoomScale="70" zoomScaleNormal="70" workbookViewId="0">
      <selection activeCell="F10" sqref="F10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" style="6" customWidth="1"/>
    <col min="16" max="16" width="22.42578125" bestFit="1" customWidth="1"/>
    <col min="17" max="17" width="13" customWidth="1"/>
    <col min="18" max="18" width="20.42578125" customWidth="1"/>
    <col min="19" max="19" width="30.42578125" style="12" customWidth="1"/>
    <col min="20" max="20" width="17.85546875" customWidth="1"/>
    <col min="21" max="21" width="16.855468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" t="s">
        <v>8366</v>
      </c>
      <c r="U1" s="1" t="s">
        <v>8390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tr">
        <f>LEFT(N2,SEARCH("/",N2,1)-1)</f>
        <v>film &amp; video</v>
      </c>
      <c r="R2" t="str">
        <f>MID(N2,SEARCH("/",N2,1)+1,50)</f>
        <v>television</v>
      </c>
      <c r="S2" s="13">
        <f>(((J2/60)/60)/24)+DATE(1970,1,1)</f>
        <v>42177.007071759261</v>
      </c>
      <c r="T2" s="13">
        <f>(((I2/60)/60)/24)+DATE(1970,1,1)</f>
        <v>42208.125</v>
      </c>
      <c r="U2">
        <f>E2-D2</f>
        <v>3133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MID(N3,SEARCH("/",N3,1)+1,50)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  <c r="U3">
        <f t="shared" ref="U3:U66" si="6">E3-D3</f>
        <v>4378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  <c r="U4">
        <f t="shared" si="6"/>
        <v>25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  <c r="U5">
        <f t="shared" si="6"/>
        <v>390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  <c r="U6">
        <f t="shared" si="6"/>
        <v>10116.279999999999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  <c r="U7">
        <f t="shared" si="6"/>
        <v>391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  <c r="U8">
        <f t="shared" si="6"/>
        <v>519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  <c r="U9">
        <f t="shared" si="6"/>
        <v>110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  <c r="U10">
        <f t="shared" si="6"/>
        <v>1.5199999999999818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  <c r="U11">
        <f t="shared" si="6"/>
        <v>129.99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  <c r="U12">
        <f t="shared" si="6"/>
        <v>15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  <c r="U13">
        <f t="shared" si="6"/>
        <v>1025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  <c r="U14">
        <f t="shared" si="6"/>
        <v>19588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  <c r="U15">
        <f t="shared" si="6"/>
        <v>2099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  <c r="U16">
        <f t="shared" si="6"/>
        <v>56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  <c r="U17">
        <f t="shared" si="6"/>
        <v>132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  <c r="U18">
        <f t="shared" si="6"/>
        <v>29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  <c r="U19">
        <f t="shared" si="6"/>
        <v>10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  <c r="U20">
        <f t="shared" si="6"/>
        <v>1896.3300000000017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  <c r="U21">
        <f t="shared" si="6"/>
        <v>385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  <c r="U22">
        <f t="shared" si="6"/>
        <v>4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  <c r="U23">
        <f t="shared" si="6"/>
        <v>1690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  <c r="U24">
        <f t="shared" si="6"/>
        <v>60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  <c r="U25">
        <f t="shared" si="6"/>
        <v>370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  <c r="U26">
        <f t="shared" si="6"/>
        <v>3082.6900000000023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  <c r="U27">
        <f t="shared" si="6"/>
        <v>200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  <c r="U28">
        <f t="shared" si="6"/>
        <v>690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  <c r="U29">
        <f t="shared" si="6"/>
        <v>2345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  <c r="U30">
        <f t="shared" si="6"/>
        <v>42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  <c r="U31">
        <f t="shared" si="6"/>
        <v>700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  <c r="U32">
        <f t="shared" si="6"/>
        <v>51.989999999999782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  <c r="U33">
        <f t="shared" si="6"/>
        <v>0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  <c r="U34">
        <f t="shared" si="6"/>
        <v>70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  <c r="U35">
        <f t="shared" si="6"/>
        <v>110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  <c r="U36">
        <f t="shared" si="6"/>
        <v>792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  <c r="U37">
        <f t="shared" si="6"/>
        <v>665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  <c r="U38">
        <f t="shared" si="6"/>
        <v>2529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  <c r="U39">
        <f t="shared" si="6"/>
        <v>18357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  <c r="U40">
        <f t="shared" si="6"/>
        <v>251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  <c r="U41">
        <f t="shared" si="6"/>
        <v>7745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  <c r="U42">
        <f t="shared" si="6"/>
        <v>27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  <c r="U43">
        <f t="shared" si="6"/>
        <v>0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  <c r="U44">
        <f t="shared" si="6"/>
        <v>5860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  <c r="U45">
        <f t="shared" si="6"/>
        <v>20866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  <c r="U46">
        <f t="shared" si="6"/>
        <v>0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  <c r="U47">
        <f t="shared" si="6"/>
        <v>1000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  <c r="U48">
        <f t="shared" si="6"/>
        <v>350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  <c r="U49">
        <f t="shared" si="6"/>
        <v>380.55000000000018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  <c r="U50">
        <f t="shared" si="6"/>
        <v>159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  <c r="U51">
        <f t="shared" si="6"/>
        <v>0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  <c r="U52">
        <f t="shared" si="6"/>
        <v>0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  <c r="U53">
        <f t="shared" si="6"/>
        <v>3082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  <c r="U54">
        <f t="shared" si="6"/>
        <v>1621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  <c r="U55">
        <f t="shared" si="6"/>
        <v>289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  <c r="U56">
        <f t="shared" si="6"/>
        <v>100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  <c r="U57">
        <f t="shared" si="6"/>
        <v>2490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  <c r="U58">
        <f t="shared" si="6"/>
        <v>581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  <c r="U59">
        <f t="shared" si="6"/>
        <v>285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  <c r="U60">
        <f t="shared" si="6"/>
        <v>291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  <c r="U61">
        <f t="shared" si="6"/>
        <v>25.139999999999418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  <c r="U62">
        <f t="shared" si="6"/>
        <v>148.32999999999993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  <c r="U63">
        <f t="shared" si="6"/>
        <v>2415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  <c r="U64">
        <f t="shared" si="6"/>
        <v>1642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  <c r="U65">
        <f t="shared" si="6"/>
        <v>270.36999999999989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  <c r="U66">
        <f t="shared" si="6"/>
        <v>880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7">E67/D67</f>
        <v>1.0752857142857142</v>
      </c>
      <c r="P67">
        <f t="shared" ref="P67:P130" si="8">E67/L67</f>
        <v>132.05263157894737</v>
      </c>
      <c r="Q67" t="str">
        <f t="shared" ref="Q67:Q130" si="9">LEFT(N67,SEARCH("/",N67,1)-1)</f>
        <v>film &amp; video</v>
      </c>
      <c r="R67" t="str">
        <f t="shared" ref="R67:R130" si="10">MID(N67,SEARCH("/",N67,1)+1,50)</f>
        <v>shorts</v>
      </c>
      <c r="S67" s="13">
        <f t="shared" ref="S67:S130" si="11">(((J67/60)/60)/24)+DATE(1970,1,1)</f>
        <v>41835.821226851855</v>
      </c>
      <c r="T67" s="13">
        <f t="shared" ref="T67:T130" si="12">(((I67/60)/60)/24)+DATE(1970,1,1)</f>
        <v>41862.249305555553</v>
      </c>
      <c r="U67">
        <f t="shared" ref="U67:U130" si="13">E67-D67</f>
        <v>527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7"/>
        <v>1.1859999999999999</v>
      </c>
      <c r="P68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3">
        <f t="shared" si="11"/>
        <v>42539.849768518514</v>
      </c>
      <c r="T68" s="13">
        <f t="shared" si="12"/>
        <v>42569.849768518514</v>
      </c>
      <c r="U68">
        <f t="shared" si="13"/>
        <v>372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1.1625000000000001</v>
      </c>
      <c r="P69">
        <f t="shared" si="8"/>
        <v>116.25</v>
      </c>
      <c r="Q69" t="str">
        <f t="shared" si="9"/>
        <v>film &amp; video</v>
      </c>
      <c r="R69" t="str">
        <f t="shared" si="10"/>
        <v>shorts</v>
      </c>
      <c r="S69" s="13">
        <f t="shared" si="11"/>
        <v>41075.583379629628</v>
      </c>
      <c r="T69" s="13">
        <f t="shared" si="12"/>
        <v>41105.583379629628</v>
      </c>
      <c r="U69">
        <f t="shared" si="13"/>
        <v>325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1.2716666666666667</v>
      </c>
      <c r="P70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3">
        <f t="shared" si="11"/>
        <v>41663.569340277776</v>
      </c>
      <c r="T70" s="13">
        <f t="shared" si="12"/>
        <v>41693.569340277776</v>
      </c>
      <c r="U70">
        <f t="shared" si="13"/>
        <v>163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1.109423</v>
      </c>
      <c r="P71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3">
        <f t="shared" si="11"/>
        <v>40786.187789351854</v>
      </c>
      <c r="T71" s="13">
        <f t="shared" si="12"/>
        <v>40818.290972222225</v>
      </c>
      <c r="U71">
        <f t="shared" si="13"/>
        <v>1094.2299999999996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1.272</v>
      </c>
      <c r="P72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3">
        <f t="shared" si="11"/>
        <v>40730.896354166667</v>
      </c>
      <c r="T72" s="13">
        <f t="shared" si="12"/>
        <v>40790.896354166667</v>
      </c>
      <c r="U72">
        <f t="shared" si="13"/>
        <v>136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1.2394444444444443</v>
      </c>
      <c r="P73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3">
        <f t="shared" si="11"/>
        <v>40997.271493055552</v>
      </c>
      <c r="T73" s="13">
        <f t="shared" si="12"/>
        <v>41057.271493055552</v>
      </c>
      <c r="U73">
        <f t="shared" si="13"/>
        <v>431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1.084090909090909</v>
      </c>
      <c r="P74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3">
        <f t="shared" si="11"/>
        <v>41208.010196759256</v>
      </c>
      <c r="T74" s="13">
        <f t="shared" si="12"/>
        <v>41228</v>
      </c>
      <c r="U74">
        <f t="shared" si="13"/>
        <v>185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</v>
      </c>
      <c r="P75">
        <f t="shared" si="8"/>
        <v>50</v>
      </c>
      <c r="Q75" t="str">
        <f t="shared" si="9"/>
        <v>film &amp; video</v>
      </c>
      <c r="R75" t="str">
        <f t="shared" si="10"/>
        <v>shorts</v>
      </c>
      <c r="S75" s="13">
        <f t="shared" si="11"/>
        <v>40587.75675925926</v>
      </c>
      <c r="T75" s="13">
        <f t="shared" si="12"/>
        <v>40666.165972222225</v>
      </c>
      <c r="U75">
        <f t="shared" si="13"/>
        <v>0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1.1293199999999999</v>
      </c>
      <c r="P7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3">
        <f t="shared" si="11"/>
        <v>42360.487210648149</v>
      </c>
      <c r="T76" s="13">
        <f t="shared" si="12"/>
        <v>42390.487210648149</v>
      </c>
      <c r="U76">
        <f t="shared" si="13"/>
        <v>64.659999999999968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1.1542857142857144</v>
      </c>
      <c r="P77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3">
        <f t="shared" si="11"/>
        <v>41357.209166666667</v>
      </c>
      <c r="T77" s="13">
        <f t="shared" si="12"/>
        <v>41387.209166666667</v>
      </c>
      <c r="U77">
        <f t="shared" si="13"/>
        <v>540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1.5333333333333334</v>
      </c>
      <c r="P78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3">
        <f t="shared" si="11"/>
        <v>40844.691643518519</v>
      </c>
      <c r="T78" s="13">
        <f t="shared" si="12"/>
        <v>40904.733310185184</v>
      </c>
      <c r="U78">
        <f t="shared" si="13"/>
        <v>160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3.9249999999999998</v>
      </c>
      <c r="P79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3">
        <f t="shared" si="11"/>
        <v>40997.144872685189</v>
      </c>
      <c r="T79" s="13">
        <f t="shared" si="12"/>
        <v>41050.124305555553</v>
      </c>
      <c r="U79">
        <f t="shared" si="13"/>
        <v>1170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27.02</v>
      </c>
      <c r="P80">
        <f t="shared" si="8"/>
        <v>38.6</v>
      </c>
      <c r="Q80" t="str">
        <f t="shared" si="9"/>
        <v>film &amp; video</v>
      </c>
      <c r="R80" t="str">
        <f t="shared" si="10"/>
        <v>shorts</v>
      </c>
      <c r="S80" s="13">
        <f t="shared" si="11"/>
        <v>42604.730567129634</v>
      </c>
      <c r="T80" s="13">
        <f t="shared" si="12"/>
        <v>42614.730567129634</v>
      </c>
      <c r="U80">
        <f t="shared" si="13"/>
        <v>1301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1.27</v>
      </c>
      <c r="P81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3">
        <f t="shared" si="11"/>
        <v>41724.776539351849</v>
      </c>
      <c r="T81" s="13">
        <f t="shared" si="12"/>
        <v>41754.776539351849</v>
      </c>
      <c r="U81">
        <f t="shared" si="13"/>
        <v>351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1.0725</v>
      </c>
      <c r="P82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3">
        <f t="shared" si="11"/>
        <v>41583.083981481483</v>
      </c>
      <c r="T82" s="13">
        <f t="shared" si="12"/>
        <v>41618.083981481483</v>
      </c>
      <c r="U82">
        <f t="shared" si="13"/>
        <v>870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1.98</v>
      </c>
      <c r="P83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3">
        <f t="shared" si="11"/>
        <v>41100.158877314818</v>
      </c>
      <c r="T83" s="13">
        <f t="shared" si="12"/>
        <v>41104.126388888886</v>
      </c>
      <c r="U83">
        <f t="shared" si="13"/>
        <v>735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1.0001249999999999</v>
      </c>
      <c r="P84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3">
        <f t="shared" si="11"/>
        <v>40795.820150462961</v>
      </c>
      <c r="T84" s="13">
        <f t="shared" si="12"/>
        <v>40825.820150462961</v>
      </c>
      <c r="U84">
        <f t="shared" si="13"/>
        <v>0.5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1.0249999999999999</v>
      </c>
      <c r="P85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3">
        <f t="shared" si="11"/>
        <v>42042.615613425922</v>
      </c>
      <c r="T85" s="13">
        <f t="shared" si="12"/>
        <v>42057.479166666672</v>
      </c>
      <c r="U85">
        <f t="shared" si="13"/>
        <v>5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</v>
      </c>
      <c r="P8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3">
        <f t="shared" si="11"/>
        <v>40648.757939814815</v>
      </c>
      <c r="T86" s="13">
        <f t="shared" si="12"/>
        <v>40678.757939814815</v>
      </c>
      <c r="U86">
        <f t="shared" si="13"/>
        <v>0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1.2549999999999999</v>
      </c>
      <c r="P87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3">
        <f t="shared" si="11"/>
        <v>40779.125428240739</v>
      </c>
      <c r="T87" s="13">
        <f t="shared" si="12"/>
        <v>40809.125428240739</v>
      </c>
      <c r="U87">
        <f t="shared" si="13"/>
        <v>306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1.0646666666666667</v>
      </c>
      <c r="P88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3">
        <f t="shared" si="11"/>
        <v>42291.556076388893</v>
      </c>
      <c r="T88" s="13">
        <f t="shared" si="12"/>
        <v>42365.59774305555</v>
      </c>
      <c r="U88">
        <f t="shared" si="13"/>
        <v>388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1.046</v>
      </c>
      <c r="P89">
        <f t="shared" si="8"/>
        <v>104.6</v>
      </c>
      <c r="Q89" t="str">
        <f t="shared" si="9"/>
        <v>film &amp; video</v>
      </c>
      <c r="R89" t="str">
        <f t="shared" si="10"/>
        <v>shorts</v>
      </c>
      <c r="S89" s="13">
        <f t="shared" si="11"/>
        <v>40322.53938657407</v>
      </c>
      <c r="T89" s="13">
        <f t="shared" si="12"/>
        <v>40332.070138888892</v>
      </c>
      <c r="U89">
        <f t="shared" si="13"/>
        <v>115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1.0285714285714285</v>
      </c>
      <c r="P90">
        <f t="shared" si="8"/>
        <v>60</v>
      </c>
      <c r="Q90" t="str">
        <f t="shared" si="9"/>
        <v>film &amp; video</v>
      </c>
      <c r="R90" t="str">
        <f t="shared" si="10"/>
        <v>shorts</v>
      </c>
      <c r="S90" s="13">
        <f t="shared" si="11"/>
        <v>41786.65892361111</v>
      </c>
      <c r="T90" s="13">
        <f t="shared" si="12"/>
        <v>41812.65892361111</v>
      </c>
      <c r="U90">
        <f t="shared" si="13"/>
        <v>100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1.1506666666666667</v>
      </c>
      <c r="P91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3">
        <f t="shared" si="11"/>
        <v>41402.752222222225</v>
      </c>
      <c r="T91" s="13">
        <f t="shared" si="12"/>
        <v>41427.752222222225</v>
      </c>
      <c r="U91">
        <f t="shared" si="13"/>
        <v>904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1.004</v>
      </c>
      <c r="P92">
        <f t="shared" si="8"/>
        <v>31.375</v>
      </c>
      <c r="Q92" t="str">
        <f t="shared" si="9"/>
        <v>film &amp; video</v>
      </c>
      <c r="R92" t="str">
        <f t="shared" si="10"/>
        <v>shorts</v>
      </c>
      <c r="S92" s="13">
        <f t="shared" si="11"/>
        <v>40706.297442129631</v>
      </c>
      <c r="T92" s="13">
        <f t="shared" si="12"/>
        <v>40736.297442129631</v>
      </c>
      <c r="U92">
        <f t="shared" si="13"/>
        <v>2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1.2</v>
      </c>
      <c r="P93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3">
        <f t="shared" si="11"/>
        <v>40619.402361111112</v>
      </c>
      <c r="T93" s="13">
        <f t="shared" si="12"/>
        <v>40680.402361111112</v>
      </c>
      <c r="U93">
        <f t="shared" si="13"/>
        <v>600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1.052</v>
      </c>
      <c r="P94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3">
        <f t="shared" si="11"/>
        <v>42721.198877314819</v>
      </c>
      <c r="T94" s="13">
        <f t="shared" si="12"/>
        <v>42767.333333333328</v>
      </c>
      <c r="U94">
        <f t="shared" si="13"/>
        <v>260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1.1060000000000001</v>
      </c>
      <c r="P95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3">
        <f t="shared" si="11"/>
        <v>41065.858067129629</v>
      </c>
      <c r="T95" s="13">
        <f t="shared" si="12"/>
        <v>41093.875</v>
      </c>
      <c r="U95">
        <f t="shared" si="13"/>
        <v>106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1.04</v>
      </c>
      <c r="P9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3">
        <f t="shared" si="11"/>
        <v>41716.717847222222</v>
      </c>
      <c r="T96" s="13">
        <f t="shared" si="12"/>
        <v>41736.717847222222</v>
      </c>
      <c r="U96">
        <f t="shared" si="13"/>
        <v>10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1.3142857142857143</v>
      </c>
      <c r="P97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3">
        <f t="shared" si="11"/>
        <v>40935.005104166667</v>
      </c>
      <c r="T97" s="13">
        <f t="shared" si="12"/>
        <v>40965.005104166667</v>
      </c>
      <c r="U97">
        <f t="shared" si="13"/>
        <v>110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1.1466666666666667</v>
      </c>
      <c r="P98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3">
        <f t="shared" si="11"/>
        <v>40324.662511574075</v>
      </c>
      <c r="T98" s="13">
        <f t="shared" si="12"/>
        <v>40391.125</v>
      </c>
      <c r="U98">
        <f t="shared" si="13"/>
        <v>220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1.0625</v>
      </c>
      <c r="P99">
        <f t="shared" si="8"/>
        <v>53.125</v>
      </c>
      <c r="Q99" t="str">
        <f t="shared" si="9"/>
        <v>film &amp; video</v>
      </c>
      <c r="R99" t="str">
        <f t="shared" si="10"/>
        <v>shorts</v>
      </c>
      <c r="S99" s="13">
        <f t="shared" si="11"/>
        <v>40706.135208333333</v>
      </c>
      <c r="T99" s="13">
        <f t="shared" si="12"/>
        <v>40736.135208333333</v>
      </c>
      <c r="U99">
        <f t="shared" si="13"/>
        <v>25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1.0625</v>
      </c>
      <c r="P100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3">
        <f t="shared" si="11"/>
        <v>41214.79483796296</v>
      </c>
      <c r="T100" s="13">
        <f t="shared" si="12"/>
        <v>41250.979166666664</v>
      </c>
      <c r="U100">
        <f t="shared" si="13"/>
        <v>200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1.0601933333333333</v>
      </c>
      <c r="P101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3">
        <f t="shared" si="11"/>
        <v>41631.902766203704</v>
      </c>
      <c r="T101" s="13">
        <f t="shared" si="12"/>
        <v>41661.902766203704</v>
      </c>
      <c r="U101">
        <f t="shared" si="13"/>
        <v>90.289999999999964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</v>
      </c>
      <c r="P102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3">
        <f t="shared" si="11"/>
        <v>41197.753310185188</v>
      </c>
      <c r="T102" s="13">
        <f t="shared" si="12"/>
        <v>41217.794976851852</v>
      </c>
      <c r="U102">
        <f t="shared" si="13"/>
        <v>0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</v>
      </c>
      <c r="P103">
        <f t="shared" si="8"/>
        <v>100</v>
      </c>
      <c r="Q103" t="str">
        <f t="shared" si="9"/>
        <v>film &amp; video</v>
      </c>
      <c r="R103" t="str">
        <f t="shared" si="10"/>
        <v>shorts</v>
      </c>
      <c r="S103" s="13">
        <f t="shared" si="11"/>
        <v>41274.776736111111</v>
      </c>
      <c r="T103" s="13">
        <f t="shared" si="12"/>
        <v>41298.776736111111</v>
      </c>
      <c r="U103">
        <f t="shared" si="13"/>
        <v>0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1.2775000000000001</v>
      </c>
      <c r="P104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3">
        <f t="shared" si="11"/>
        <v>40505.131168981483</v>
      </c>
      <c r="T104" s="13">
        <f t="shared" si="12"/>
        <v>40535.131168981483</v>
      </c>
      <c r="U104">
        <f t="shared" si="13"/>
        <v>1665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1.0515384615384615</v>
      </c>
      <c r="P105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3">
        <f t="shared" si="11"/>
        <v>41682.805902777778</v>
      </c>
      <c r="T105" s="13">
        <f t="shared" si="12"/>
        <v>41705.805902777778</v>
      </c>
      <c r="U105">
        <f t="shared" si="13"/>
        <v>67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1.2</v>
      </c>
      <c r="P106">
        <f t="shared" si="8"/>
        <v>60</v>
      </c>
      <c r="Q106" t="str">
        <f t="shared" si="9"/>
        <v>film &amp; video</v>
      </c>
      <c r="R106" t="str">
        <f t="shared" si="10"/>
        <v>shorts</v>
      </c>
      <c r="S106" s="13">
        <f t="shared" si="11"/>
        <v>40612.695208333331</v>
      </c>
      <c r="T106" s="13">
        <f t="shared" si="12"/>
        <v>40636.041666666664</v>
      </c>
      <c r="U106">
        <f t="shared" si="13"/>
        <v>100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1.074090909090909</v>
      </c>
      <c r="P107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3">
        <f t="shared" si="11"/>
        <v>42485.724768518514</v>
      </c>
      <c r="T107" s="13">
        <f t="shared" si="12"/>
        <v>42504</v>
      </c>
      <c r="U107">
        <f t="shared" si="13"/>
        <v>163</v>
      </c>
    </row>
    <row r="108" spans="1:21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1.0049999999999999</v>
      </c>
      <c r="P108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3">
        <f t="shared" si="11"/>
        <v>40987.776631944449</v>
      </c>
      <c r="T108" s="13">
        <f t="shared" si="12"/>
        <v>41001.776631944449</v>
      </c>
      <c r="U108">
        <f t="shared" si="13"/>
        <v>25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1.0246666666666666</v>
      </c>
      <c r="P109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3">
        <f t="shared" si="11"/>
        <v>40635.982488425929</v>
      </c>
      <c r="T109" s="13">
        <f t="shared" si="12"/>
        <v>40657.982488425929</v>
      </c>
      <c r="U109">
        <f t="shared" si="13"/>
        <v>185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2.4666666666666668</v>
      </c>
      <c r="P110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3">
        <f t="shared" si="11"/>
        <v>41365.613078703704</v>
      </c>
      <c r="T110" s="13">
        <f t="shared" si="12"/>
        <v>41425.613078703704</v>
      </c>
      <c r="U110">
        <f t="shared" si="13"/>
        <v>2200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2.1949999999999998</v>
      </c>
      <c r="P111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3">
        <f t="shared" si="11"/>
        <v>40570.025810185187</v>
      </c>
      <c r="T111" s="13">
        <f t="shared" si="12"/>
        <v>40600.025810185187</v>
      </c>
      <c r="U111">
        <f t="shared" si="13"/>
        <v>1195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1.3076923076923077</v>
      </c>
      <c r="P112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3">
        <f t="shared" si="11"/>
        <v>41557.949687500004</v>
      </c>
      <c r="T112" s="13">
        <f t="shared" si="12"/>
        <v>41592.249305555553</v>
      </c>
      <c r="U112">
        <f t="shared" si="13"/>
        <v>400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1.5457142857142858</v>
      </c>
      <c r="P113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3">
        <f t="shared" si="11"/>
        <v>42125.333182870367</v>
      </c>
      <c r="T113" s="13">
        <f t="shared" si="12"/>
        <v>42155.333182870367</v>
      </c>
      <c r="U113">
        <f t="shared" si="13"/>
        <v>1910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1.04</v>
      </c>
      <c r="P114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3">
        <f t="shared" si="11"/>
        <v>41718.043032407404</v>
      </c>
      <c r="T114" s="13">
        <f t="shared" si="12"/>
        <v>41742.083333333336</v>
      </c>
      <c r="U114">
        <f t="shared" si="13"/>
        <v>200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1.41</v>
      </c>
      <c r="P115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3">
        <f t="shared" si="11"/>
        <v>40753.758425925924</v>
      </c>
      <c r="T115" s="13">
        <f t="shared" si="12"/>
        <v>40761.625</v>
      </c>
      <c r="U115">
        <f t="shared" si="13"/>
        <v>2050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1.0333333333333334</v>
      </c>
      <c r="P11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3">
        <f t="shared" si="11"/>
        <v>40861.27416666667</v>
      </c>
      <c r="T116" s="13">
        <f t="shared" si="12"/>
        <v>40921.27416666667</v>
      </c>
      <c r="U116">
        <f t="shared" si="13"/>
        <v>100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1.4044444444444444</v>
      </c>
      <c r="P117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3">
        <f t="shared" si="11"/>
        <v>40918.738935185182</v>
      </c>
      <c r="T117" s="13">
        <f t="shared" si="12"/>
        <v>40943.738935185182</v>
      </c>
      <c r="U117">
        <f t="shared" si="13"/>
        <v>182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1.1365714285714286</v>
      </c>
      <c r="P118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3">
        <f t="shared" si="11"/>
        <v>40595.497164351851</v>
      </c>
      <c r="T118" s="13">
        <f t="shared" si="12"/>
        <v>40641.455497685187</v>
      </c>
      <c r="U118">
        <f t="shared" si="13"/>
        <v>478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1.0049377777777779</v>
      </c>
      <c r="P119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3">
        <f t="shared" si="11"/>
        <v>40248.834999999999</v>
      </c>
      <c r="T119" s="13">
        <f t="shared" si="12"/>
        <v>40338.791666666664</v>
      </c>
      <c r="U119">
        <f t="shared" si="13"/>
        <v>22.220000000000255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1.1303159999999999</v>
      </c>
      <c r="P120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3">
        <f t="shared" si="11"/>
        <v>40723.053657407407</v>
      </c>
      <c r="T120" s="13">
        <f t="shared" si="12"/>
        <v>40753.053657407407</v>
      </c>
      <c r="U120">
        <f t="shared" si="13"/>
        <v>651.57999999999993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1.0455692307692308</v>
      </c>
      <c r="P121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3">
        <f t="shared" si="11"/>
        <v>40739.069282407407</v>
      </c>
      <c r="T121" s="13">
        <f t="shared" si="12"/>
        <v>40768.958333333336</v>
      </c>
      <c r="U121">
        <f t="shared" si="13"/>
        <v>148.09999999999991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1.4285714285714287E-4</v>
      </c>
      <c r="P12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3">
        <f t="shared" si="11"/>
        <v>42616.049849537041</v>
      </c>
      <c r="T122" s="13">
        <f t="shared" si="12"/>
        <v>42646.049849537041</v>
      </c>
      <c r="U122">
        <f t="shared" si="13"/>
        <v>-69990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3.3333333333333332E-4</v>
      </c>
      <c r="P12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3">
        <f t="shared" si="11"/>
        <v>42096.704976851848</v>
      </c>
      <c r="T123" s="13">
        <f t="shared" si="12"/>
        <v>42112.427777777775</v>
      </c>
      <c r="U123">
        <f t="shared" si="13"/>
        <v>-2999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3">
        <f t="shared" si="11"/>
        <v>42593.431793981479</v>
      </c>
      <c r="T124" s="13">
        <f t="shared" si="12"/>
        <v>42653.431793981479</v>
      </c>
      <c r="U124">
        <f t="shared" si="13"/>
        <v>-100000000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2.7454545454545453E-3</v>
      </c>
      <c r="P125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3">
        <f t="shared" si="11"/>
        <v>41904.781990740739</v>
      </c>
      <c r="T125" s="13">
        <f t="shared" si="12"/>
        <v>41940.916666666664</v>
      </c>
      <c r="U125">
        <f t="shared" si="13"/>
        <v>-54849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3">
        <f t="shared" si="11"/>
        <v>42114.928726851853</v>
      </c>
      <c r="T126" s="13">
        <f t="shared" si="12"/>
        <v>42139.928726851853</v>
      </c>
      <c r="U126">
        <f t="shared" si="13"/>
        <v>-4000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0.14000000000000001</v>
      </c>
      <c r="P127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3">
        <f t="shared" si="11"/>
        <v>42709.993981481486</v>
      </c>
      <c r="T127" s="13">
        <f t="shared" si="12"/>
        <v>42769.993981481486</v>
      </c>
      <c r="U127">
        <f t="shared" si="13"/>
        <v>-430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5.5480000000000002E-2</v>
      </c>
      <c r="P128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3">
        <f t="shared" si="11"/>
        <v>42135.589548611111</v>
      </c>
      <c r="T128" s="13">
        <f t="shared" si="12"/>
        <v>42166.083333333328</v>
      </c>
      <c r="U128">
        <f t="shared" si="13"/>
        <v>-23613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2.375E-2</v>
      </c>
      <c r="P129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3">
        <f t="shared" si="11"/>
        <v>42067.62431712963</v>
      </c>
      <c r="T129" s="13">
        <f t="shared" si="12"/>
        <v>42097.582650462966</v>
      </c>
      <c r="U129">
        <f t="shared" si="13"/>
        <v>-7810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1.8669999999999999E-2</v>
      </c>
      <c r="P130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3">
        <f t="shared" si="11"/>
        <v>42628.22792824074</v>
      </c>
      <c r="T130" s="13">
        <f t="shared" si="12"/>
        <v>42663.22792824074</v>
      </c>
      <c r="U130">
        <f t="shared" si="13"/>
        <v>-98133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4">E131/D131</f>
        <v>0</v>
      </c>
      <c r="P131" t="e">
        <f t="shared" ref="P131:P194" si="15">E131/L131</f>
        <v>#DIV/0!</v>
      </c>
      <c r="Q131" t="str">
        <f t="shared" ref="Q131:Q194" si="16">LEFT(N131,SEARCH("/",N131,1)-1)</f>
        <v>film &amp; video</v>
      </c>
      <c r="R131" t="str">
        <f t="shared" ref="R131:R194" si="17">MID(N131,SEARCH("/",N131,1)+1,50)</f>
        <v>science fiction</v>
      </c>
      <c r="S131" s="13">
        <f t="shared" ref="S131:S194" si="18">(((J131/60)/60)/24)+DATE(1970,1,1)</f>
        <v>41882.937303240738</v>
      </c>
      <c r="T131" s="13">
        <f t="shared" ref="T131:T194" si="19">(((I131/60)/60)/24)+DATE(1970,1,1)</f>
        <v>41942.937303240738</v>
      </c>
      <c r="U131">
        <f t="shared" ref="U131:U194" si="20">E131-D131</f>
        <v>-20000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4"/>
        <v>0</v>
      </c>
      <c r="P132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3">
        <f t="shared" si="18"/>
        <v>41778.915416666663</v>
      </c>
      <c r="T132" s="13">
        <f t="shared" si="19"/>
        <v>41806.844444444447</v>
      </c>
      <c r="U132">
        <f t="shared" si="20"/>
        <v>-600</v>
      </c>
    </row>
    <row r="133" spans="1:21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4"/>
        <v>0</v>
      </c>
      <c r="P133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3">
        <f t="shared" si="18"/>
        <v>42541.837511574078</v>
      </c>
      <c r="T133" s="13">
        <f t="shared" si="19"/>
        <v>42557</v>
      </c>
      <c r="U133">
        <f t="shared" si="20"/>
        <v>-1200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4"/>
        <v>9.5687499999999995E-2</v>
      </c>
      <c r="P134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3">
        <f t="shared" si="18"/>
        <v>41905.812581018516</v>
      </c>
      <c r="T134" s="13">
        <f t="shared" si="19"/>
        <v>41950.854247685187</v>
      </c>
      <c r="U134">
        <f t="shared" si="20"/>
        <v>-72345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4"/>
        <v>0</v>
      </c>
      <c r="P135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3">
        <f t="shared" si="18"/>
        <v>42491.80768518518</v>
      </c>
      <c r="T135" s="13">
        <f t="shared" si="19"/>
        <v>42521.729861111111</v>
      </c>
      <c r="U135">
        <f t="shared" si="20"/>
        <v>-71764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4"/>
        <v>0</v>
      </c>
      <c r="P136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3">
        <f t="shared" si="18"/>
        <v>42221.909930555557</v>
      </c>
      <c r="T136" s="13">
        <f t="shared" si="19"/>
        <v>42251.708333333328</v>
      </c>
      <c r="U136">
        <f t="shared" si="20"/>
        <v>-5000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4"/>
        <v>0.13433333333333333</v>
      </c>
      <c r="P13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3">
        <f t="shared" si="18"/>
        <v>41788.381909722222</v>
      </c>
      <c r="T137" s="13">
        <f t="shared" si="19"/>
        <v>41821.791666666664</v>
      </c>
      <c r="U137">
        <f t="shared" si="20"/>
        <v>-2597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4"/>
        <v>0</v>
      </c>
      <c r="P138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3">
        <f t="shared" si="18"/>
        <v>42096.410115740742</v>
      </c>
      <c r="T138" s="13">
        <f t="shared" si="19"/>
        <v>42140.427777777775</v>
      </c>
      <c r="U138">
        <f t="shared" si="20"/>
        <v>-3000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4"/>
        <v>0</v>
      </c>
      <c r="P139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3">
        <f t="shared" si="18"/>
        <v>42239.573993055557</v>
      </c>
      <c r="T139" s="13">
        <f t="shared" si="19"/>
        <v>42289.573993055557</v>
      </c>
      <c r="U139">
        <f t="shared" si="20"/>
        <v>-55000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4"/>
        <v>3.1413333333333335E-2</v>
      </c>
      <c r="P140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3">
        <f t="shared" si="18"/>
        <v>42186.257418981477</v>
      </c>
      <c r="T140" s="13">
        <f t="shared" si="19"/>
        <v>42217.207638888889</v>
      </c>
      <c r="U140">
        <f t="shared" si="20"/>
        <v>-145288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4"/>
        <v>1</v>
      </c>
      <c r="P14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3">
        <f t="shared" si="18"/>
        <v>42187.920972222222</v>
      </c>
      <c r="T141" s="13">
        <f t="shared" si="19"/>
        <v>42197.920972222222</v>
      </c>
      <c r="U141">
        <f t="shared" si="20"/>
        <v>0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4"/>
        <v>0</v>
      </c>
      <c r="P142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3">
        <f t="shared" si="18"/>
        <v>42053.198287037041</v>
      </c>
      <c r="T142" s="13">
        <f t="shared" si="19"/>
        <v>42083.15662037037</v>
      </c>
      <c r="U142">
        <f t="shared" si="20"/>
        <v>-200000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4"/>
        <v>0.10775</v>
      </c>
      <c r="P143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3">
        <f t="shared" si="18"/>
        <v>42110.153043981481</v>
      </c>
      <c r="T143" s="13">
        <f t="shared" si="19"/>
        <v>42155.153043981481</v>
      </c>
      <c r="U143">
        <f t="shared" si="20"/>
        <v>-10707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4"/>
        <v>3.3333333333333335E-3</v>
      </c>
      <c r="P144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3">
        <f t="shared" si="18"/>
        <v>41938.893263888887</v>
      </c>
      <c r="T144" s="13">
        <f t="shared" si="19"/>
        <v>41959.934930555552</v>
      </c>
      <c r="U144">
        <f t="shared" si="20"/>
        <v>-2990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4"/>
        <v>0</v>
      </c>
      <c r="P145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3">
        <f t="shared" si="18"/>
        <v>42559.064143518524</v>
      </c>
      <c r="T145" s="13">
        <f t="shared" si="19"/>
        <v>42616.246527777781</v>
      </c>
      <c r="U145">
        <f t="shared" si="20"/>
        <v>-5500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4"/>
        <v>0.27600000000000002</v>
      </c>
      <c r="P146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3">
        <f t="shared" si="18"/>
        <v>42047.762407407412</v>
      </c>
      <c r="T146" s="13">
        <f t="shared" si="19"/>
        <v>42107.72074074074</v>
      </c>
      <c r="U146">
        <f t="shared" si="20"/>
        <v>-5430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4"/>
        <v>7.5111111111111115E-2</v>
      </c>
      <c r="P147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3">
        <f t="shared" si="18"/>
        <v>42200.542268518519</v>
      </c>
      <c r="T147" s="13">
        <f t="shared" si="19"/>
        <v>42227.542268518519</v>
      </c>
      <c r="U147">
        <f t="shared" si="20"/>
        <v>-4162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4"/>
        <v>5.7499999999999999E-3</v>
      </c>
      <c r="P148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3">
        <f t="shared" si="18"/>
        <v>42693.016180555554</v>
      </c>
      <c r="T148" s="13">
        <f t="shared" si="19"/>
        <v>42753.016180555554</v>
      </c>
      <c r="U148">
        <f t="shared" si="20"/>
        <v>-19885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4"/>
        <v>0</v>
      </c>
      <c r="P149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3">
        <f t="shared" si="18"/>
        <v>41969.767824074079</v>
      </c>
      <c r="T149" s="13">
        <f t="shared" si="19"/>
        <v>42012.762499999997</v>
      </c>
      <c r="U149">
        <f t="shared" si="20"/>
        <v>-7000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4"/>
        <v>8.0000000000000004E-4</v>
      </c>
      <c r="P15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3">
        <f t="shared" si="18"/>
        <v>42397.281666666662</v>
      </c>
      <c r="T150" s="13">
        <f t="shared" si="19"/>
        <v>42427.281666666662</v>
      </c>
      <c r="U150">
        <f t="shared" si="20"/>
        <v>-49960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4"/>
        <v>9.1999999999999998E-3</v>
      </c>
      <c r="P151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3">
        <f t="shared" si="18"/>
        <v>41968.172106481477</v>
      </c>
      <c r="T151" s="13">
        <f t="shared" si="19"/>
        <v>41998.333333333328</v>
      </c>
      <c r="U151">
        <f t="shared" si="20"/>
        <v>-9908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4"/>
        <v>0.23163076923076922</v>
      </c>
      <c r="P152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3">
        <f t="shared" si="18"/>
        <v>42090.161828703705</v>
      </c>
      <c r="T152" s="13">
        <f t="shared" si="19"/>
        <v>42150.161828703705</v>
      </c>
      <c r="U152">
        <f t="shared" si="20"/>
        <v>-99888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4"/>
        <v>5.5999999999999995E-4</v>
      </c>
      <c r="P15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3">
        <f t="shared" si="18"/>
        <v>42113.550821759258</v>
      </c>
      <c r="T153" s="13">
        <f t="shared" si="19"/>
        <v>42173.550821759258</v>
      </c>
      <c r="U153">
        <f t="shared" si="20"/>
        <v>-249860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4"/>
        <v>7.8947368421052633E-5</v>
      </c>
      <c r="P154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3">
        <f t="shared" si="18"/>
        <v>41875.077546296299</v>
      </c>
      <c r="T154" s="13">
        <f t="shared" si="19"/>
        <v>41905.077546296299</v>
      </c>
      <c r="U154">
        <f t="shared" si="20"/>
        <v>-379970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4"/>
        <v>7.1799999999999998E-3</v>
      </c>
      <c r="P15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3">
        <f t="shared" si="18"/>
        <v>41933.586157407408</v>
      </c>
      <c r="T155" s="13">
        <f t="shared" si="19"/>
        <v>41975.627824074079</v>
      </c>
      <c r="U155">
        <f t="shared" si="20"/>
        <v>-49641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4"/>
        <v>2.6666666666666668E-2</v>
      </c>
      <c r="P15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3">
        <f t="shared" si="18"/>
        <v>42115.547395833331</v>
      </c>
      <c r="T156" s="13">
        <f t="shared" si="19"/>
        <v>42158.547395833331</v>
      </c>
      <c r="U156">
        <f t="shared" si="20"/>
        <v>-1460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4"/>
        <v>6.0000000000000002E-5</v>
      </c>
      <c r="P15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3">
        <f t="shared" si="18"/>
        <v>42168.559432870374</v>
      </c>
      <c r="T157" s="13">
        <f t="shared" si="19"/>
        <v>42208.559432870374</v>
      </c>
      <c r="U157">
        <f t="shared" si="20"/>
        <v>-1349919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4"/>
        <v>5.0999999999999997E-2</v>
      </c>
      <c r="P15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3">
        <f t="shared" si="18"/>
        <v>41794.124953703707</v>
      </c>
      <c r="T158" s="13">
        <f t="shared" si="19"/>
        <v>41854.124953703707</v>
      </c>
      <c r="U158">
        <f t="shared" si="20"/>
        <v>-33215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4"/>
        <v>2.671118530884808E-3</v>
      </c>
      <c r="P15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3">
        <f t="shared" si="18"/>
        <v>42396.911712962959</v>
      </c>
      <c r="T159" s="13">
        <f t="shared" si="19"/>
        <v>42426.911712962959</v>
      </c>
      <c r="U159">
        <f t="shared" si="20"/>
        <v>-2987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4"/>
        <v>0</v>
      </c>
      <c r="P160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3">
        <f t="shared" si="18"/>
        <v>41904.07671296296</v>
      </c>
      <c r="T160" s="13">
        <f t="shared" si="19"/>
        <v>41934.07671296296</v>
      </c>
      <c r="U160">
        <f t="shared" si="20"/>
        <v>-5000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4"/>
        <v>2.0000000000000002E-5</v>
      </c>
      <c r="P16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3">
        <f t="shared" si="18"/>
        <v>42514.434548611112</v>
      </c>
      <c r="T161" s="13">
        <f t="shared" si="19"/>
        <v>42554.434548611112</v>
      </c>
      <c r="U161">
        <f t="shared" si="20"/>
        <v>-499990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4"/>
        <v>0</v>
      </c>
      <c r="P162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3">
        <f t="shared" si="18"/>
        <v>42171.913090277783</v>
      </c>
      <c r="T162" s="13">
        <f t="shared" si="19"/>
        <v>42231.913090277783</v>
      </c>
      <c r="U162">
        <f t="shared" si="20"/>
        <v>-5000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4"/>
        <v>1E-4</v>
      </c>
      <c r="P163">
        <f t="shared" si="15"/>
        <v>5</v>
      </c>
      <c r="Q163" t="str">
        <f t="shared" si="16"/>
        <v>film &amp; video</v>
      </c>
      <c r="R163" t="str">
        <f t="shared" si="17"/>
        <v>drama</v>
      </c>
      <c r="S163" s="13">
        <f t="shared" si="18"/>
        <v>41792.687442129631</v>
      </c>
      <c r="T163" s="13">
        <f t="shared" si="19"/>
        <v>41822.687442129631</v>
      </c>
      <c r="U163">
        <f t="shared" si="20"/>
        <v>-49995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4"/>
        <v>0.15535714285714286</v>
      </c>
      <c r="P164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3">
        <f t="shared" si="18"/>
        <v>41835.126805555556</v>
      </c>
      <c r="T164" s="13">
        <f t="shared" si="19"/>
        <v>41867.987500000003</v>
      </c>
      <c r="U164">
        <f t="shared" si="20"/>
        <v>-2365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4"/>
        <v>0</v>
      </c>
      <c r="P165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3">
        <f t="shared" si="18"/>
        <v>42243.961273148147</v>
      </c>
      <c r="T165" s="13">
        <f t="shared" si="19"/>
        <v>42278</v>
      </c>
      <c r="U165">
        <f t="shared" si="20"/>
        <v>-2000000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4"/>
        <v>5.3333333333333332E-3</v>
      </c>
      <c r="P16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3">
        <f t="shared" si="18"/>
        <v>41841.762743055559</v>
      </c>
      <c r="T166" s="13">
        <f t="shared" si="19"/>
        <v>41901.762743055559</v>
      </c>
      <c r="U166">
        <f t="shared" si="20"/>
        <v>-119360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4"/>
        <v>0</v>
      </c>
      <c r="P167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3">
        <f t="shared" si="18"/>
        <v>42351.658842592587</v>
      </c>
      <c r="T167" s="13">
        <f t="shared" si="19"/>
        <v>42381.658842592587</v>
      </c>
      <c r="U167">
        <f t="shared" si="20"/>
        <v>-17000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4"/>
        <v>0.6</v>
      </c>
      <c r="P16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3">
        <f t="shared" si="18"/>
        <v>42721.075949074075</v>
      </c>
      <c r="T168" s="13">
        <f t="shared" si="19"/>
        <v>42751.075949074075</v>
      </c>
      <c r="U168">
        <f t="shared" si="20"/>
        <v>-2000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4"/>
        <v>1E-4</v>
      </c>
      <c r="P169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3">
        <f t="shared" si="18"/>
        <v>42160.927488425921</v>
      </c>
      <c r="T169" s="13">
        <f t="shared" si="19"/>
        <v>42220.927488425921</v>
      </c>
      <c r="U169">
        <f t="shared" si="20"/>
        <v>-109989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4"/>
        <v>4.0625000000000001E-2</v>
      </c>
      <c r="P170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3">
        <f t="shared" si="18"/>
        <v>42052.83530092593</v>
      </c>
      <c r="T170" s="13">
        <f t="shared" si="19"/>
        <v>42082.793634259258</v>
      </c>
      <c r="U170">
        <f t="shared" si="20"/>
        <v>-7675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4"/>
        <v>0.224</v>
      </c>
      <c r="P171">
        <f t="shared" si="15"/>
        <v>56</v>
      </c>
      <c r="Q171" t="str">
        <f t="shared" si="16"/>
        <v>film &amp; video</v>
      </c>
      <c r="R171" t="str">
        <f t="shared" si="17"/>
        <v>drama</v>
      </c>
      <c r="S171" s="13">
        <f t="shared" si="18"/>
        <v>41900.505312499998</v>
      </c>
      <c r="T171" s="13">
        <f t="shared" si="19"/>
        <v>41930.505312499998</v>
      </c>
      <c r="U171">
        <f t="shared" si="20"/>
        <v>-1940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4"/>
        <v>3.2500000000000001E-2</v>
      </c>
      <c r="P172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3">
        <f t="shared" si="18"/>
        <v>42216.977812500001</v>
      </c>
      <c r="T172" s="13">
        <f t="shared" si="19"/>
        <v>42246.227777777778</v>
      </c>
      <c r="U172">
        <f t="shared" si="20"/>
        <v>-9675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4"/>
        <v>2.0000000000000002E-5</v>
      </c>
      <c r="P173">
        <f t="shared" si="15"/>
        <v>1</v>
      </c>
      <c r="Q173" t="str">
        <f t="shared" si="16"/>
        <v>film &amp; video</v>
      </c>
      <c r="R173" t="str">
        <f t="shared" si="17"/>
        <v>drama</v>
      </c>
      <c r="S173" s="13">
        <f t="shared" si="18"/>
        <v>42534.180717592593</v>
      </c>
      <c r="T173" s="13">
        <f t="shared" si="19"/>
        <v>42594.180717592593</v>
      </c>
      <c r="U173">
        <f t="shared" si="20"/>
        <v>-49999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4"/>
        <v>0</v>
      </c>
      <c r="P174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3">
        <f t="shared" si="18"/>
        <v>42047.394942129627</v>
      </c>
      <c r="T174" s="13">
        <f t="shared" si="19"/>
        <v>42082.353275462956</v>
      </c>
      <c r="U174">
        <f t="shared" si="20"/>
        <v>-95000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4"/>
        <v>0</v>
      </c>
      <c r="P175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3">
        <f t="shared" si="18"/>
        <v>42033.573009259257</v>
      </c>
      <c r="T175" s="13">
        <f t="shared" si="19"/>
        <v>42063.573009259257</v>
      </c>
      <c r="U175">
        <f t="shared" si="20"/>
        <v>-1110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4"/>
        <v>0</v>
      </c>
      <c r="P17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3">
        <f t="shared" si="18"/>
        <v>42072.758981481486</v>
      </c>
      <c r="T176" s="13">
        <f t="shared" si="19"/>
        <v>42132.758981481486</v>
      </c>
      <c r="U176">
        <f t="shared" si="20"/>
        <v>-6000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4"/>
        <v>6.4850000000000005E-2</v>
      </c>
      <c r="P177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3">
        <f t="shared" si="18"/>
        <v>41855.777905092589</v>
      </c>
      <c r="T177" s="13">
        <f t="shared" si="19"/>
        <v>41880.777905092589</v>
      </c>
      <c r="U177">
        <f t="shared" si="20"/>
        <v>-18703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4"/>
        <v>0</v>
      </c>
      <c r="P178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3">
        <f t="shared" si="18"/>
        <v>42191.824062500003</v>
      </c>
      <c r="T178" s="13">
        <f t="shared" si="19"/>
        <v>42221.824062500003</v>
      </c>
      <c r="U178">
        <f t="shared" si="20"/>
        <v>-1500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4"/>
        <v>0.4</v>
      </c>
      <c r="P179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3">
        <f t="shared" si="18"/>
        <v>42070.047754629632</v>
      </c>
      <c r="T179" s="13">
        <f t="shared" si="19"/>
        <v>42087.00608796296</v>
      </c>
      <c r="U179">
        <f t="shared" si="20"/>
        <v>-270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4"/>
        <v>0</v>
      </c>
      <c r="P180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3">
        <f t="shared" si="18"/>
        <v>42304.955381944441</v>
      </c>
      <c r="T180" s="13">
        <f t="shared" si="19"/>
        <v>42334.997048611112</v>
      </c>
      <c r="U180">
        <f t="shared" si="20"/>
        <v>-500000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4"/>
        <v>0.2</v>
      </c>
      <c r="P181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3">
        <f t="shared" si="18"/>
        <v>42403.080497685187</v>
      </c>
      <c r="T181" s="13">
        <f t="shared" si="19"/>
        <v>42433.080497685187</v>
      </c>
      <c r="U181">
        <f t="shared" si="20"/>
        <v>-800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4"/>
        <v>0.33416666666666667</v>
      </c>
      <c r="P182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3">
        <f t="shared" si="18"/>
        <v>42067.991238425922</v>
      </c>
      <c r="T182" s="13">
        <f t="shared" si="19"/>
        <v>42107.791666666672</v>
      </c>
      <c r="U182">
        <f t="shared" si="20"/>
        <v>-799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4"/>
        <v>0.21092608822670172</v>
      </c>
      <c r="P183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3">
        <f t="shared" si="18"/>
        <v>42147.741840277777</v>
      </c>
      <c r="T183" s="13">
        <f t="shared" si="19"/>
        <v>42177.741840277777</v>
      </c>
      <c r="U183">
        <f t="shared" si="20"/>
        <v>-2701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4"/>
        <v>0</v>
      </c>
      <c r="P184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3">
        <f t="shared" si="18"/>
        <v>42712.011944444443</v>
      </c>
      <c r="T184" s="13">
        <f t="shared" si="19"/>
        <v>42742.011944444443</v>
      </c>
      <c r="U184">
        <f t="shared" si="20"/>
        <v>-1000</v>
      </c>
    </row>
    <row r="185" spans="1:21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4"/>
        <v>0.35855999999999999</v>
      </c>
      <c r="P18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3">
        <f t="shared" si="18"/>
        <v>41939.810300925928</v>
      </c>
      <c r="T185" s="13">
        <f t="shared" si="19"/>
        <v>41969.851967592593</v>
      </c>
      <c r="U185">
        <f t="shared" si="20"/>
        <v>-8018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4"/>
        <v>3.4000000000000002E-2</v>
      </c>
      <c r="P18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3">
        <f t="shared" si="18"/>
        <v>41825.791226851856</v>
      </c>
      <c r="T186" s="13">
        <f t="shared" si="19"/>
        <v>41883.165972222225</v>
      </c>
      <c r="U186">
        <f t="shared" si="20"/>
        <v>-1449</v>
      </c>
    </row>
    <row r="187" spans="1:21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4"/>
        <v>5.5E-2</v>
      </c>
      <c r="P18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3">
        <f t="shared" si="18"/>
        <v>42570.91133101852</v>
      </c>
      <c r="T187" s="13">
        <f t="shared" si="19"/>
        <v>42600.91133101852</v>
      </c>
      <c r="U187">
        <f t="shared" si="20"/>
        <v>-37800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4"/>
        <v>0</v>
      </c>
      <c r="P188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3">
        <f t="shared" si="18"/>
        <v>42767.812893518523</v>
      </c>
      <c r="T188" s="13">
        <f t="shared" si="19"/>
        <v>42797.833333333328</v>
      </c>
      <c r="U188">
        <f t="shared" si="20"/>
        <v>-5000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4"/>
        <v>0.16</v>
      </c>
      <c r="P189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3">
        <f t="shared" si="18"/>
        <v>42182.234456018516</v>
      </c>
      <c r="T189" s="13">
        <f t="shared" si="19"/>
        <v>42206.290972222225</v>
      </c>
      <c r="U189">
        <f t="shared" si="20"/>
        <v>-4200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4"/>
        <v>0</v>
      </c>
      <c r="P190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3">
        <f t="shared" si="18"/>
        <v>41857.18304398148</v>
      </c>
      <c r="T190" s="13">
        <f t="shared" si="19"/>
        <v>41887.18304398148</v>
      </c>
      <c r="U190">
        <f t="shared" si="20"/>
        <v>-1500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4"/>
        <v>6.8999999999999997E-4</v>
      </c>
      <c r="P191">
        <f t="shared" si="15"/>
        <v>69</v>
      </c>
      <c r="Q191" t="str">
        <f t="shared" si="16"/>
        <v>film &amp; video</v>
      </c>
      <c r="R191" t="str">
        <f t="shared" si="17"/>
        <v>drama</v>
      </c>
      <c r="S191" s="13">
        <f t="shared" si="18"/>
        <v>42556.690706018519</v>
      </c>
      <c r="T191" s="13">
        <f t="shared" si="19"/>
        <v>42616.690706018519</v>
      </c>
      <c r="U191">
        <f t="shared" si="20"/>
        <v>-499655</v>
      </c>
    </row>
    <row r="192" spans="1:21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4"/>
        <v>4.1666666666666666E-3</v>
      </c>
      <c r="P192">
        <f t="shared" si="15"/>
        <v>50</v>
      </c>
      <c r="Q192" t="str">
        <f t="shared" si="16"/>
        <v>film &amp; video</v>
      </c>
      <c r="R192" t="str">
        <f t="shared" si="17"/>
        <v>drama</v>
      </c>
      <c r="S192" s="13">
        <f t="shared" si="18"/>
        <v>42527.650995370372</v>
      </c>
      <c r="T192" s="13">
        <f t="shared" si="19"/>
        <v>42537.650995370372</v>
      </c>
      <c r="U192">
        <f t="shared" si="20"/>
        <v>-11950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4"/>
        <v>0.05</v>
      </c>
      <c r="P193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3">
        <f t="shared" si="18"/>
        <v>42239.441412037035</v>
      </c>
      <c r="T193" s="13">
        <f t="shared" si="19"/>
        <v>42279.441412037035</v>
      </c>
      <c r="U193">
        <f t="shared" si="20"/>
        <v>-4750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4"/>
        <v>1.7E-5</v>
      </c>
      <c r="P194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3">
        <f t="shared" si="18"/>
        <v>41899.792037037041</v>
      </c>
      <c r="T194" s="13">
        <f t="shared" si="19"/>
        <v>41929.792037037041</v>
      </c>
      <c r="U194">
        <f t="shared" si="20"/>
        <v>-999983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1">E195/D195</f>
        <v>0</v>
      </c>
      <c r="P195" t="e">
        <f t="shared" ref="P195:P258" si="22">E195/L195</f>
        <v>#DIV/0!</v>
      </c>
      <c r="Q195" t="str">
        <f t="shared" ref="Q195:Q258" si="23">LEFT(N195,SEARCH("/",N195,1)-1)</f>
        <v>film &amp; video</v>
      </c>
      <c r="R195" t="str">
        <f t="shared" ref="R195:R258" si="24">MID(N195,SEARCH("/",N195,1)+1,50)</f>
        <v>drama</v>
      </c>
      <c r="S195" s="13">
        <f t="shared" ref="S195:S258" si="25">(((J195/60)/60)/24)+DATE(1970,1,1)</f>
        <v>41911.934791666667</v>
      </c>
      <c r="T195" s="13">
        <f t="shared" ref="T195:T258" si="26">(((I195/60)/60)/24)+DATE(1970,1,1)</f>
        <v>41971.976458333331</v>
      </c>
      <c r="U195">
        <f t="shared" ref="U195:U258" si="27">E195-D195</f>
        <v>-1000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1"/>
        <v>1.1999999999999999E-3</v>
      </c>
      <c r="P196">
        <f t="shared" si="22"/>
        <v>1</v>
      </c>
      <c r="Q196" t="str">
        <f t="shared" si="23"/>
        <v>film &amp; video</v>
      </c>
      <c r="R196" t="str">
        <f t="shared" si="24"/>
        <v>drama</v>
      </c>
      <c r="S196" s="13">
        <f t="shared" si="25"/>
        <v>42375.996886574074</v>
      </c>
      <c r="T196" s="13">
        <f t="shared" si="26"/>
        <v>42435.996886574074</v>
      </c>
      <c r="U196">
        <f t="shared" si="27"/>
        <v>-2497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1"/>
        <v>0</v>
      </c>
      <c r="P197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3">
        <f t="shared" si="25"/>
        <v>42135.67050925926</v>
      </c>
      <c r="T197" s="13">
        <f t="shared" si="26"/>
        <v>42195.67050925926</v>
      </c>
      <c r="U197">
        <f t="shared" si="27"/>
        <v>-2000000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1"/>
        <v>0.41857142857142859</v>
      </c>
      <c r="P198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3">
        <f t="shared" si="25"/>
        <v>42259.542800925927</v>
      </c>
      <c r="T198" s="13">
        <f t="shared" si="26"/>
        <v>42287.875</v>
      </c>
      <c r="U198">
        <f t="shared" si="27"/>
        <v>-2035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1"/>
        <v>0.1048</v>
      </c>
      <c r="P199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3">
        <f t="shared" si="25"/>
        <v>42741.848379629635</v>
      </c>
      <c r="T199" s="13">
        <f t="shared" si="26"/>
        <v>42783.875</v>
      </c>
      <c r="U199">
        <f t="shared" si="27"/>
        <v>-2238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1"/>
        <v>1.116E-2</v>
      </c>
      <c r="P200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3">
        <f t="shared" si="25"/>
        <v>41887.383356481485</v>
      </c>
      <c r="T200" s="13">
        <f t="shared" si="26"/>
        <v>41917.383356481485</v>
      </c>
      <c r="U200">
        <f t="shared" si="27"/>
        <v>-24721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1"/>
        <v>0</v>
      </c>
      <c r="P201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3">
        <f t="shared" si="25"/>
        <v>42584.123865740738</v>
      </c>
      <c r="T201" s="13">
        <f t="shared" si="26"/>
        <v>42614.123865740738</v>
      </c>
      <c r="U201">
        <f t="shared" si="27"/>
        <v>-10000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1"/>
        <v>0.26192500000000002</v>
      </c>
      <c r="P202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3">
        <f t="shared" si="25"/>
        <v>41867.083368055559</v>
      </c>
      <c r="T202" s="13">
        <f t="shared" si="26"/>
        <v>41897.083368055559</v>
      </c>
      <c r="U202">
        <f t="shared" si="27"/>
        <v>-4428.45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1"/>
        <v>0.58461538461538465</v>
      </c>
      <c r="P203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3">
        <f t="shared" si="25"/>
        <v>42023.818622685183</v>
      </c>
      <c r="T203" s="13">
        <f t="shared" si="26"/>
        <v>42043.818622685183</v>
      </c>
      <c r="U203">
        <f t="shared" si="27"/>
        <v>-270</v>
      </c>
    </row>
    <row r="204" spans="1:21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1"/>
        <v>0</v>
      </c>
      <c r="P204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3">
        <f t="shared" si="25"/>
        <v>42255.927824074075</v>
      </c>
      <c r="T204" s="13">
        <f t="shared" si="26"/>
        <v>42285.874305555553</v>
      </c>
      <c r="U204">
        <f t="shared" si="27"/>
        <v>-6000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1"/>
        <v>0.2984</v>
      </c>
      <c r="P205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3">
        <f t="shared" si="25"/>
        <v>41973.847962962958</v>
      </c>
      <c r="T205" s="13">
        <f t="shared" si="26"/>
        <v>42033.847962962958</v>
      </c>
      <c r="U205">
        <f t="shared" si="27"/>
        <v>-1754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1"/>
        <v>0.50721666666666665</v>
      </c>
      <c r="P206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3">
        <f t="shared" si="25"/>
        <v>42556.583368055552</v>
      </c>
      <c r="T206" s="13">
        <f t="shared" si="26"/>
        <v>42586.583368055552</v>
      </c>
      <c r="U206">
        <f t="shared" si="27"/>
        <v>-147835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1"/>
        <v>0.16250000000000001</v>
      </c>
      <c r="P207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3">
        <f t="shared" si="25"/>
        <v>42248.632199074069</v>
      </c>
      <c r="T207" s="13">
        <f t="shared" si="26"/>
        <v>42283.632199074069</v>
      </c>
      <c r="U207">
        <f t="shared" si="27"/>
        <v>-6700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1"/>
        <v>0</v>
      </c>
      <c r="P208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3">
        <f t="shared" si="25"/>
        <v>42567.004432870366</v>
      </c>
      <c r="T208" s="13">
        <f t="shared" si="26"/>
        <v>42588.004432870366</v>
      </c>
      <c r="U208">
        <f t="shared" si="27"/>
        <v>-12700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1"/>
        <v>0.15214285714285714</v>
      </c>
      <c r="P209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3">
        <f t="shared" si="25"/>
        <v>41978.197199074071</v>
      </c>
      <c r="T209" s="13">
        <f t="shared" si="26"/>
        <v>42008.197199074071</v>
      </c>
      <c r="U209">
        <f t="shared" si="27"/>
        <v>-11870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1"/>
        <v>0</v>
      </c>
      <c r="P210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3">
        <f t="shared" si="25"/>
        <v>41959.369988425926</v>
      </c>
      <c r="T210" s="13">
        <f t="shared" si="26"/>
        <v>41989.369988425926</v>
      </c>
      <c r="U210">
        <f t="shared" si="27"/>
        <v>-50000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1"/>
        <v>0</v>
      </c>
      <c r="P211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3">
        <f t="shared" si="25"/>
        <v>42165.922858796301</v>
      </c>
      <c r="T211" s="13">
        <f t="shared" si="26"/>
        <v>42195.922858796301</v>
      </c>
      <c r="U211">
        <f t="shared" si="27"/>
        <v>-25000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1"/>
        <v>0.2525</v>
      </c>
      <c r="P212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3">
        <f t="shared" si="25"/>
        <v>42249.064722222218</v>
      </c>
      <c r="T212" s="13">
        <f t="shared" si="26"/>
        <v>42278.208333333328</v>
      </c>
      <c r="U212">
        <f t="shared" si="27"/>
        <v>-8970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1"/>
        <v>0.44600000000000001</v>
      </c>
      <c r="P213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3">
        <f t="shared" si="25"/>
        <v>42236.159918981488</v>
      </c>
      <c r="T213" s="13">
        <f t="shared" si="26"/>
        <v>42266.159918981488</v>
      </c>
      <c r="U213">
        <f t="shared" si="27"/>
        <v>-2770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1"/>
        <v>1.5873015873015873E-4</v>
      </c>
      <c r="P214">
        <f t="shared" si="22"/>
        <v>1</v>
      </c>
      <c r="Q214" t="str">
        <f t="shared" si="23"/>
        <v>film &amp; video</v>
      </c>
      <c r="R214" t="str">
        <f t="shared" si="24"/>
        <v>drama</v>
      </c>
      <c r="S214" s="13">
        <f t="shared" si="25"/>
        <v>42416.881018518514</v>
      </c>
      <c r="T214" s="13">
        <f t="shared" si="26"/>
        <v>42476.839351851857</v>
      </c>
      <c r="U214">
        <f t="shared" si="27"/>
        <v>-6299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1"/>
        <v>4.0000000000000002E-4</v>
      </c>
      <c r="P215">
        <f t="shared" si="22"/>
        <v>20</v>
      </c>
      <c r="Q215" t="str">
        <f t="shared" si="23"/>
        <v>film &amp; video</v>
      </c>
      <c r="R215" t="str">
        <f t="shared" si="24"/>
        <v>drama</v>
      </c>
      <c r="S215" s="13">
        <f t="shared" si="25"/>
        <v>42202.594293981485</v>
      </c>
      <c r="T215" s="13">
        <f t="shared" si="26"/>
        <v>42232.587974537033</v>
      </c>
      <c r="U215">
        <f t="shared" si="27"/>
        <v>-49980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1"/>
        <v>8.0000000000000007E-5</v>
      </c>
      <c r="P216">
        <f t="shared" si="22"/>
        <v>1</v>
      </c>
      <c r="Q216" t="str">
        <f t="shared" si="23"/>
        <v>film &amp; video</v>
      </c>
      <c r="R216" t="str">
        <f t="shared" si="24"/>
        <v>drama</v>
      </c>
      <c r="S216" s="13">
        <f t="shared" si="25"/>
        <v>42009.64061342593</v>
      </c>
      <c r="T216" s="13">
        <f t="shared" si="26"/>
        <v>42069.64061342593</v>
      </c>
      <c r="U216">
        <f t="shared" si="27"/>
        <v>-12499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1"/>
        <v>2.2727272727272726E-3</v>
      </c>
      <c r="P217">
        <f t="shared" si="22"/>
        <v>10</v>
      </c>
      <c r="Q217" t="str">
        <f t="shared" si="23"/>
        <v>film &amp; video</v>
      </c>
      <c r="R217" t="str">
        <f t="shared" si="24"/>
        <v>drama</v>
      </c>
      <c r="S217" s="13">
        <f t="shared" si="25"/>
        <v>42375.230115740742</v>
      </c>
      <c r="T217" s="13">
        <f t="shared" si="26"/>
        <v>42417.999305555553</v>
      </c>
      <c r="U217">
        <f t="shared" si="27"/>
        <v>-4390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1"/>
        <v>0.55698440000000005</v>
      </c>
      <c r="P218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3">
        <f t="shared" si="25"/>
        <v>42066.958761574075</v>
      </c>
      <c r="T218" s="13">
        <f t="shared" si="26"/>
        <v>42116.917094907403</v>
      </c>
      <c r="U218">
        <f t="shared" si="27"/>
        <v>-22150.78</v>
      </c>
    </row>
    <row r="219" spans="1:21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1"/>
        <v>0.11942999999999999</v>
      </c>
      <c r="P219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3">
        <f t="shared" si="25"/>
        <v>41970.64061342593</v>
      </c>
      <c r="T219" s="13">
        <f t="shared" si="26"/>
        <v>42001.64061342593</v>
      </c>
      <c r="U219">
        <f t="shared" si="27"/>
        <v>-88057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1"/>
        <v>0.02</v>
      </c>
      <c r="P220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3">
        <f t="shared" si="25"/>
        <v>42079.628344907411</v>
      </c>
      <c r="T220" s="13">
        <f t="shared" si="26"/>
        <v>42139.628344907411</v>
      </c>
      <c r="U220">
        <f t="shared" si="27"/>
        <v>-4900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1"/>
        <v>0.17630000000000001</v>
      </c>
      <c r="P221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3">
        <f t="shared" si="25"/>
        <v>42429.326678240745</v>
      </c>
      <c r="T221" s="13">
        <f t="shared" si="26"/>
        <v>42461.290972222225</v>
      </c>
      <c r="U221">
        <f t="shared" si="27"/>
        <v>-41185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1"/>
        <v>7.1999999999999998E-3</v>
      </c>
      <c r="P222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3">
        <f t="shared" si="25"/>
        <v>42195.643865740742</v>
      </c>
      <c r="T222" s="13">
        <f t="shared" si="26"/>
        <v>42236.837499999994</v>
      </c>
      <c r="U222">
        <f t="shared" si="27"/>
        <v>-49640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1"/>
        <v>0</v>
      </c>
      <c r="P223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3">
        <f t="shared" si="25"/>
        <v>42031.837546296301</v>
      </c>
      <c r="T223" s="13">
        <f t="shared" si="26"/>
        <v>42091.79587962963</v>
      </c>
      <c r="U223">
        <f t="shared" si="27"/>
        <v>-50000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1"/>
        <v>0.13</v>
      </c>
      <c r="P224">
        <f t="shared" si="22"/>
        <v>65</v>
      </c>
      <c r="Q224" t="str">
        <f t="shared" si="23"/>
        <v>film &amp; video</v>
      </c>
      <c r="R224" t="str">
        <f t="shared" si="24"/>
        <v>drama</v>
      </c>
      <c r="S224" s="13">
        <f t="shared" si="25"/>
        <v>42031.769884259258</v>
      </c>
      <c r="T224" s="13">
        <f t="shared" si="26"/>
        <v>42090.110416666663</v>
      </c>
      <c r="U224">
        <f t="shared" si="27"/>
        <v>-870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1"/>
        <v>0</v>
      </c>
      <c r="P225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3">
        <f t="shared" si="25"/>
        <v>42482.048032407409</v>
      </c>
      <c r="T225" s="13">
        <f t="shared" si="26"/>
        <v>42512.045138888891</v>
      </c>
      <c r="U225">
        <f t="shared" si="27"/>
        <v>-1500000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1"/>
        <v>0</v>
      </c>
      <c r="P226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3">
        <f t="shared" si="25"/>
        <v>42135.235254629632</v>
      </c>
      <c r="T226" s="13">
        <f t="shared" si="26"/>
        <v>42195.235254629632</v>
      </c>
      <c r="U226">
        <f t="shared" si="27"/>
        <v>-6000000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1"/>
        <v>0</v>
      </c>
      <c r="P227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3">
        <f t="shared" si="25"/>
        <v>42438.961273148147</v>
      </c>
      <c r="T227" s="13">
        <f t="shared" si="26"/>
        <v>42468.919606481482</v>
      </c>
      <c r="U227">
        <f t="shared" si="27"/>
        <v>-200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1"/>
        <v>8.6206896551724137E-3</v>
      </c>
      <c r="P228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3">
        <f t="shared" si="25"/>
        <v>42106.666018518517</v>
      </c>
      <c r="T228" s="13">
        <f t="shared" si="26"/>
        <v>42155.395138888889</v>
      </c>
      <c r="U228">
        <f t="shared" si="27"/>
        <v>-28750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1"/>
        <v>0</v>
      </c>
      <c r="P229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3">
        <f t="shared" si="25"/>
        <v>42164.893993055557</v>
      </c>
      <c r="T229" s="13">
        <f t="shared" si="26"/>
        <v>42194.893993055557</v>
      </c>
      <c r="U229">
        <f t="shared" si="27"/>
        <v>-28000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1"/>
        <v>0</v>
      </c>
      <c r="P230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3">
        <f t="shared" si="25"/>
        <v>42096.686400462961</v>
      </c>
      <c r="T230" s="13">
        <f t="shared" si="26"/>
        <v>42156.686400462961</v>
      </c>
      <c r="U230">
        <f t="shared" si="27"/>
        <v>-8000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1"/>
        <v>0</v>
      </c>
      <c r="P231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3">
        <f t="shared" si="25"/>
        <v>42383.933993055558</v>
      </c>
      <c r="T231" s="13">
        <f t="shared" si="26"/>
        <v>42413.933993055558</v>
      </c>
      <c r="U231">
        <f t="shared" si="27"/>
        <v>-3000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1"/>
        <v>4.0000000000000001E-3</v>
      </c>
      <c r="P232">
        <f t="shared" si="22"/>
        <v>30</v>
      </c>
      <c r="Q232" t="str">
        <f t="shared" si="23"/>
        <v>film &amp; video</v>
      </c>
      <c r="R232" t="str">
        <f t="shared" si="24"/>
        <v>drama</v>
      </c>
      <c r="S232" s="13">
        <f t="shared" si="25"/>
        <v>42129.777210648142</v>
      </c>
      <c r="T232" s="13">
        <f t="shared" si="26"/>
        <v>42159.777210648142</v>
      </c>
      <c r="U232">
        <f t="shared" si="27"/>
        <v>-14940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1"/>
        <v>0</v>
      </c>
      <c r="P233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3">
        <f t="shared" si="25"/>
        <v>42341.958923611113</v>
      </c>
      <c r="T233" s="13">
        <f t="shared" si="26"/>
        <v>42371.958923611113</v>
      </c>
      <c r="U233">
        <f t="shared" si="27"/>
        <v>-1500000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1"/>
        <v>2.75E-2</v>
      </c>
      <c r="P234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3">
        <f t="shared" si="25"/>
        <v>42032.82576388889</v>
      </c>
      <c r="T234" s="13">
        <f t="shared" si="26"/>
        <v>42062.82576388889</v>
      </c>
      <c r="U234">
        <f t="shared" si="27"/>
        <v>-3890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1"/>
        <v>0</v>
      </c>
      <c r="P235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3">
        <f t="shared" si="25"/>
        <v>42612.911712962959</v>
      </c>
      <c r="T235" s="13">
        <f t="shared" si="26"/>
        <v>42642.911712962959</v>
      </c>
      <c r="U235">
        <f t="shared" si="27"/>
        <v>-350000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1"/>
        <v>0.40100000000000002</v>
      </c>
      <c r="P23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3">
        <f t="shared" si="25"/>
        <v>42136.035405092596</v>
      </c>
      <c r="T236" s="13">
        <f t="shared" si="26"/>
        <v>42176.035405092596</v>
      </c>
      <c r="U236">
        <f t="shared" si="27"/>
        <v>-599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1"/>
        <v>0</v>
      </c>
      <c r="P237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3">
        <f t="shared" si="25"/>
        <v>42164.908530092594</v>
      </c>
      <c r="T237" s="13">
        <f t="shared" si="26"/>
        <v>42194.908530092594</v>
      </c>
      <c r="U237">
        <f t="shared" si="27"/>
        <v>-10000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1"/>
        <v>0</v>
      </c>
      <c r="P238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3">
        <f t="shared" si="25"/>
        <v>42321.08447916666</v>
      </c>
      <c r="T238" s="13">
        <f t="shared" si="26"/>
        <v>42374</v>
      </c>
      <c r="U238">
        <f t="shared" si="27"/>
        <v>-150000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1"/>
        <v>3.3333333333333335E-3</v>
      </c>
      <c r="P239">
        <f t="shared" si="22"/>
        <v>50</v>
      </c>
      <c r="Q239" t="str">
        <f t="shared" si="23"/>
        <v>film &amp; video</v>
      </c>
      <c r="R239" t="str">
        <f t="shared" si="24"/>
        <v>drama</v>
      </c>
      <c r="S239" s="13">
        <f t="shared" si="25"/>
        <v>42377.577187499999</v>
      </c>
      <c r="T239" s="13">
        <f t="shared" si="26"/>
        <v>42437.577187499999</v>
      </c>
      <c r="U239">
        <f t="shared" si="27"/>
        <v>-14950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1"/>
        <v>0</v>
      </c>
      <c r="P240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3">
        <f t="shared" si="25"/>
        <v>42713.962499999994</v>
      </c>
      <c r="T240" s="13">
        <f t="shared" si="26"/>
        <v>42734.375</v>
      </c>
      <c r="U240">
        <f t="shared" si="27"/>
        <v>-26000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1"/>
        <v>0.25</v>
      </c>
      <c r="P241">
        <f t="shared" si="22"/>
        <v>50</v>
      </c>
      <c r="Q241" t="str">
        <f t="shared" si="23"/>
        <v>film &amp; video</v>
      </c>
      <c r="R241" t="str">
        <f t="shared" si="24"/>
        <v>drama</v>
      </c>
      <c r="S241" s="13">
        <f t="shared" si="25"/>
        <v>42297.110300925924</v>
      </c>
      <c r="T241" s="13">
        <f t="shared" si="26"/>
        <v>42316.5</v>
      </c>
      <c r="U241">
        <f t="shared" si="27"/>
        <v>-750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1"/>
        <v>1.0763413333333334</v>
      </c>
      <c r="P242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3">
        <f t="shared" si="25"/>
        <v>41354.708460648151</v>
      </c>
      <c r="T242" s="13">
        <f t="shared" si="26"/>
        <v>41399.708460648151</v>
      </c>
      <c r="U242">
        <f t="shared" si="27"/>
        <v>1145.1200000000008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1"/>
        <v>1.1263736263736264</v>
      </c>
      <c r="P243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3">
        <f t="shared" si="25"/>
        <v>41949.697962962964</v>
      </c>
      <c r="T243" s="13">
        <f t="shared" si="26"/>
        <v>41994.697962962964</v>
      </c>
      <c r="U243">
        <f t="shared" si="27"/>
        <v>4600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1"/>
        <v>1.1346153846153846</v>
      </c>
      <c r="P244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3">
        <f t="shared" si="25"/>
        <v>40862.492939814816</v>
      </c>
      <c r="T244" s="13">
        <f t="shared" si="26"/>
        <v>40897.492939814816</v>
      </c>
      <c r="U244">
        <f t="shared" si="27"/>
        <v>1750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1"/>
        <v>1.0259199999999999</v>
      </c>
      <c r="P245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3">
        <f t="shared" si="25"/>
        <v>41662.047500000001</v>
      </c>
      <c r="T245" s="13">
        <f t="shared" si="26"/>
        <v>41692.047500000001</v>
      </c>
      <c r="U245">
        <f t="shared" si="27"/>
        <v>648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1"/>
        <v>1.1375714285714287</v>
      </c>
      <c r="P246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3">
        <f t="shared" si="25"/>
        <v>40213.323599537034</v>
      </c>
      <c r="T246" s="13">
        <f t="shared" si="26"/>
        <v>40253.29583333333</v>
      </c>
      <c r="U246">
        <f t="shared" si="27"/>
        <v>481.5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1"/>
        <v>1.0371999999999999</v>
      </c>
      <c r="P247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3">
        <f t="shared" si="25"/>
        <v>41107.053067129629</v>
      </c>
      <c r="T247" s="13">
        <f t="shared" si="26"/>
        <v>41137.053067129629</v>
      </c>
      <c r="U247">
        <f t="shared" si="27"/>
        <v>186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1"/>
        <v>3.0546000000000002</v>
      </c>
      <c r="P248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3">
        <f t="shared" si="25"/>
        <v>40480.363483796296</v>
      </c>
      <c r="T248" s="13">
        <f t="shared" si="26"/>
        <v>40530.405150462961</v>
      </c>
      <c r="U248">
        <f t="shared" si="27"/>
        <v>10273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1"/>
        <v>1.341</v>
      </c>
      <c r="P249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3">
        <f t="shared" si="25"/>
        <v>40430.604328703703</v>
      </c>
      <c r="T249" s="13">
        <f t="shared" si="26"/>
        <v>40467.152083333334</v>
      </c>
      <c r="U249">
        <f t="shared" si="27"/>
        <v>1705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1"/>
        <v>1.0133294117647058</v>
      </c>
      <c r="P250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3">
        <f t="shared" si="25"/>
        <v>40870.774409722224</v>
      </c>
      <c r="T250" s="13">
        <f t="shared" si="26"/>
        <v>40915.774409722224</v>
      </c>
      <c r="U250">
        <f t="shared" si="27"/>
        <v>1133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1"/>
        <v>1.1292</v>
      </c>
      <c r="P251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3">
        <f t="shared" si="25"/>
        <v>40332.923842592594</v>
      </c>
      <c r="T251" s="13">
        <f t="shared" si="26"/>
        <v>40412.736111111109</v>
      </c>
      <c r="U251">
        <f t="shared" si="27"/>
        <v>1292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1"/>
        <v>1.0558333333333334</v>
      </c>
      <c r="P252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3">
        <f t="shared" si="25"/>
        <v>41401.565868055557</v>
      </c>
      <c r="T252" s="13">
        <f t="shared" si="26"/>
        <v>41431.565868055557</v>
      </c>
      <c r="U252">
        <f t="shared" si="27"/>
        <v>1675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1"/>
        <v>1.2557142857142858</v>
      </c>
      <c r="P253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3">
        <f t="shared" si="25"/>
        <v>41013.787569444445</v>
      </c>
      <c r="T253" s="13">
        <f t="shared" si="26"/>
        <v>41045.791666666664</v>
      </c>
      <c r="U253">
        <f t="shared" si="27"/>
        <v>895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1"/>
        <v>1.8455999999999999</v>
      </c>
      <c r="P254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3">
        <f t="shared" si="25"/>
        <v>40266.662708333337</v>
      </c>
      <c r="T254" s="13">
        <f t="shared" si="26"/>
        <v>40330.165972222225</v>
      </c>
      <c r="U254">
        <f t="shared" si="27"/>
        <v>4228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1"/>
        <v>1.0073333333333334</v>
      </c>
      <c r="P255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3">
        <f t="shared" si="25"/>
        <v>40924.650868055556</v>
      </c>
      <c r="T255" s="13">
        <f t="shared" si="26"/>
        <v>40954.650868055556</v>
      </c>
      <c r="U255">
        <f t="shared" si="27"/>
        <v>11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1"/>
        <v>1.1694724999999999</v>
      </c>
      <c r="P256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3">
        <f t="shared" si="25"/>
        <v>42263.952662037031</v>
      </c>
      <c r="T256" s="13">
        <f t="shared" si="26"/>
        <v>42294.083333333328</v>
      </c>
      <c r="U256">
        <f t="shared" si="27"/>
        <v>4067.34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1"/>
        <v>1.0673325</v>
      </c>
      <c r="P257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3">
        <f t="shared" si="25"/>
        <v>40588.526412037041</v>
      </c>
      <c r="T257" s="13">
        <f t="shared" si="26"/>
        <v>40618.48474537037</v>
      </c>
      <c r="U257">
        <f t="shared" si="27"/>
        <v>538.65999999999985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1"/>
        <v>1.391</v>
      </c>
      <c r="P258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3">
        <f t="shared" si="25"/>
        <v>41319.769293981481</v>
      </c>
      <c r="T258" s="13">
        <f t="shared" si="26"/>
        <v>41349.769293981481</v>
      </c>
      <c r="U258">
        <f t="shared" si="27"/>
        <v>5083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8">E259/D259</f>
        <v>1.0672648571428571</v>
      </c>
      <c r="P259">
        <f t="shared" ref="P259:P322" si="29">E259/L259</f>
        <v>66.70405357142856</v>
      </c>
      <c r="Q259" t="str">
        <f t="shared" ref="Q259:Q322" si="30">LEFT(N259,SEARCH("/",N259,1)-1)</f>
        <v>film &amp; video</v>
      </c>
      <c r="R259" t="str">
        <f t="shared" ref="R259:R322" si="31">MID(N259,SEARCH("/",N259,1)+1,50)</f>
        <v>documentary</v>
      </c>
      <c r="S259" s="13">
        <f t="shared" ref="S259:S322" si="32">(((J259/60)/60)/24)+DATE(1970,1,1)</f>
        <v>42479.626875000002</v>
      </c>
      <c r="T259" s="13">
        <f t="shared" ref="T259:T322" si="33">(((I259/60)/60)/24)+DATE(1970,1,1)</f>
        <v>42509.626875000002</v>
      </c>
      <c r="U259">
        <f t="shared" ref="U259:U322" si="34">E259-D259</f>
        <v>2354.2699999999968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8"/>
        <v>1.9114</v>
      </c>
      <c r="P260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3">
        <f t="shared" si="32"/>
        <v>40682.051689814813</v>
      </c>
      <c r="T260" s="13">
        <f t="shared" si="33"/>
        <v>40712.051689814813</v>
      </c>
      <c r="U260">
        <f t="shared" si="34"/>
        <v>27342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8"/>
        <v>1.3193789333333332</v>
      </c>
      <c r="P261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3">
        <f t="shared" si="32"/>
        <v>42072.738067129627</v>
      </c>
      <c r="T261" s="13">
        <f t="shared" si="33"/>
        <v>42102.738067129627</v>
      </c>
      <c r="U261">
        <f t="shared" si="34"/>
        <v>23953.42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8"/>
        <v>1.0640000000000001</v>
      </c>
      <c r="P262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3">
        <f t="shared" si="32"/>
        <v>40330.755543981482</v>
      </c>
      <c r="T262" s="13">
        <f t="shared" si="33"/>
        <v>40376.415972222225</v>
      </c>
      <c r="U262">
        <f t="shared" si="34"/>
        <v>640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8"/>
        <v>1.0740000000000001</v>
      </c>
      <c r="P263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3">
        <f t="shared" si="32"/>
        <v>41017.885462962964</v>
      </c>
      <c r="T263" s="13">
        <f t="shared" si="33"/>
        <v>41067.621527777781</v>
      </c>
      <c r="U263">
        <f t="shared" si="34"/>
        <v>1480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8"/>
        <v>2.4</v>
      </c>
      <c r="P264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3">
        <f t="shared" si="32"/>
        <v>40555.24800925926</v>
      </c>
      <c r="T264" s="13">
        <f t="shared" si="33"/>
        <v>40600.24800925926</v>
      </c>
      <c r="U264">
        <f t="shared" si="34"/>
        <v>3500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8"/>
        <v>1.1808107999999999</v>
      </c>
      <c r="P265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3">
        <f t="shared" si="32"/>
        <v>41149.954791666663</v>
      </c>
      <c r="T265" s="13">
        <f t="shared" si="33"/>
        <v>41179.954791666663</v>
      </c>
      <c r="U265">
        <f t="shared" si="34"/>
        <v>4520.2700000000004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8"/>
        <v>1.1819999999999999</v>
      </c>
      <c r="P266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3">
        <f t="shared" si="32"/>
        <v>41010.620312500003</v>
      </c>
      <c r="T266" s="13">
        <f t="shared" si="33"/>
        <v>41040.620312500003</v>
      </c>
      <c r="U266">
        <f t="shared" si="34"/>
        <v>910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8"/>
        <v>1.111</v>
      </c>
      <c r="P267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3">
        <f t="shared" si="32"/>
        <v>40267.245717592588</v>
      </c>
      <c r="T267" s="13">
        <f t="shared" si="33"/>
        <v>40308.844444444447</v>
      </c>
      <c r="U267">
        <f t="shared" si="34"/>
        <v>555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8"/>
        <v>1.4550000000000001</v>
      </c>
      <c r="P268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3">
        <f t="shared" si="32"/>
        <v>40205.174849537041</v>
      </c>
      <c r="T268" s="13">
        <f t="shared" si="33"/>
        <v>40291.160416666666</v>
      </c>
      <c r="U268">
        <f t="shared" si="34"/>
        <v>455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8"/>
        <v>1.3162883248730965</v>
      </c>
      <c r="P269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3">
        <f t="shared" si="32"/>
        <v>41785.452534722222</v>
      </c>
      <c r="T269" s="13">
        <f t="shared" si="33"/>
        <v>41815.452534722222</v>
      </c>
      <c r="U269">
        <f t="shared" si="34"/>
        <v>3115.4400000000005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8"/>
        <v>1.1140000000000001</v>
      </c>
      <c r="P270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3">
        <f t="shared" si="32"/>
        <v>40809.15252314815</v>
      </c>
      <c r="T270" s="13">
        <f t="shared" si="33"/>
        <v>40854.194189814814</v>
      </c>
      <c r="U270">
        <f t="shared" si="34"/>
        <v>570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8"/>
        <v>1.4723377</v>
      </c>
      <c r="P271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3">
        <f t="shared" si="32"/>
        <v>42758.197013888886</v>
      </c>
      <c r="T271" s="13">
        <f t="shared" si="33"/>
        <v>42788.197013888886</v>
      </c>
      <c r="U271">
        <f t="shared" si="34"/>
        <v>47233.76999999999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8"/>
        <v>1.5260869565217392</v>
      </c>
      <c r="P272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3">
        <f t="shared" si="32"/>
        <v>40637.866550925923</v>
      </c>
      <c r="T272" s="13">
        <f t="shared" si="33"/>
        <v>40688.166666666664</v>
      </c>
      <c r="U272">
        <f t="shared" si="34"/>
        <v>1210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8"/>
        <v>1.0468</v>
      </c>
      <c r="P273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3">
        <f t="shared" si="32"/>
        <v>41612.10024305556</v>
      </c>
      <c r="T273" s="13">
        <f t="shared" si="33"/>
        <v>41641.333333333336</v>
      </c>
      <c r="U273">
        <f t="shared" si="34"/>
        <v>1404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8"/>
        <v>1.7743366666666667</v>
      </c>
      <c r="P274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3">
        <f t="shared" si="32"/>
        <v>40235.900358796294</v>
      </c>
      <c r="T274" s="13">
        <f t="shared" si="33"/>
        <v>40296.78402777778</v>
      </c>
      <c r="U274">
        <f t="shared" si="34"/>
        <v>2323.0100000000002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8"/>
        <v>1.077758</v>
      </c>
      <c r="P275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3">
        <f t="shared" si="32"/>
        <v>40697.498449074075</v>
      </c>
      <c r="T275" s="13">
        <f t="shared" si="33"/>
        <v>40727.498449074075</v>
      </c>
      <c r="U275">
        <f t="shared" si="34"/>
        <v>388.78999999999996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8"/>
        <v>1.56</v>
      </c>
      <c r="P276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3">
        <f t="shared" si="32"/>
        <v>40969.912372685183</v>
      </c>
      <c r="T276" s="13">
        <f t="shared" si="33"/>
        <v>41004.290972222225</v>
      </c>
      <c r="U276">
        <f t="shared" si="34"/>
        <v>2240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8"/>
        <v>1.08395</v>
      </c>
      <c r="P277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3">
        <f t="shared" si="32"/>
        <v>41193.032013888893</v>
      </c>
      <c r="T277" s="13">
        <f t="shared" si="33"/>
        <v>41223.073680555557</v>
      </c>
      <c r="U277">
        <f t="shared" si="34"/>
        <v>1679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8"/>
        <v>1.476</v>
      </c>
      <c r="P278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3">
        <f t="shared" si="32"/>
        <v>40967.081874999996</v>
      </c>
      <c r="T278" s="13">
        <f t="shared" si="33"/>
        <v>41027.040208333332</v>
      </c>
      <c r="U278">
        <f t="shared" si="34"/>
        <v>1904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8"/>
        <v>1.1038153846153846</v>
      </c>
      <c r="P279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3">
        <f t="shared" si="32"/>
        <v>42117.891423611116</v>
      </c>
      <c r="T279" s="13">
        <f t="shared" si="33"/>
        <v>42147.891423611116</v>
      </c>
      <c r="U279">
        <f t="shared" si="34"/>
        <v>6748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8"/>
        <v>1.5034814814814814</v>
      </c>
      <c r="P280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3">
        <f t="shared" si="32"/>
        <v>41164.040960648148</v>
      </c>
      <c r="T280" s="13">
        <f t="shared" si="33"/>
        <v>41194.040960648148</v>
      </c>
      <c r="U280">
        <f t="shared" si="34"/>
        <v>13594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8"/>
        <v>1.5731829411764706</v>
      </c>
      <c r="P281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3">
        <f t="shared" si="32"/>
        <v>42759.244166666671</v>
      </c>
      <c r="T281" s="13">
        <f t="shared" si="33"/>
        <v>42793.084027777775</v>
      </c>
      <c r="U281">
        <f t="shared" si="34"/>
        <v>9744.11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8"/>
        <v>1.5614399999999999</v>
      </c>
      <c r="P282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3">
        <f t="shared" si="32"/>
        <v>41744.590682870366</v>
      </c>
      <c r="T282" s="13">
        <f t="shared" si="33"/>
        <v>41789.590682870366</v>
      </c>
      <c r="U282">
        <f t="shared" si="34"/>
        <v>42108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8"/>
        <v>1.2058763636363636</v>
      </c>
      <c r="P283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3">
        <f t="shared" si="32"/>
        <v>39950.163344907407</v>
      </c>
      <c r="T283" s="13">
        <f t="shared" si="33"/>
        <v>40035.80972222222</v>
      </c>
      <c r="U283">
        <f t="shared" si="34"/>
        <v>1132.3199999999997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8"/>
        <v>1.0118888888888888</v>
      </c>
      <c r="P284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3">
        <f t="shared" si="32"/>
        <v>40194.920046296298</v>
      </c>
      <c r="T284" s="13">
        <f t="shared" si="33"/>
        <v>40231.916666666664</v>
      </c>
      <c r="U284">
        <f t="shared" si="34"/>
        <v>535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8"/>
        <v>1.142725</v>
      </c>
      <c r="P285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3">
        <f t="shared" si="32"/>
        <v>40675.71</v>
      </c>
      <c r="T285" s="13">
        <f t="shared" si="33"/>
        <v>40695.207638888889</v>
      </c>
      <c r="U285">
        <f t="shared" si="34"/>
        <v>2569.0499999999993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8"/>
        <v>1.0462615</v>
      </c>
      <c r="P286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3">
        <f t="shared" si="32"/>
        <v>40904.738194444442</v>
      </c>
      <c r="T286" s="13">
        <f t="shared" si="33"/>
        <v>40929.738194444442</v>
      </c>
      <c r="U286">
        <f t="shared" si="34"/>
        <v>1850.4599999999991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8"/>
        <v>2.2882507142857142</v>
      </c>
      <c r="P287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3">
        <f t="shared" si="32"/>
        <v>41506.756111111114</v>
      </c>
      <c r="T287" s="13">
        <f t="shared" si="33"/>
        <v>41536.756111111114</v>
      </c>
      <c r="U287">
        <f t="shared" si="34"/>
        <v>18035.509999999998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8"/>
        <v>1.0915333333333332</v>
      </c>
      <c r="P288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3">
        <f t="shared" si="32"/>
        <v>41313.816249999996</v>
      </c>
      <c r="T288" s="13">
        <f t="shared" si="33"/>
        <v>41358.774583333332</v>
      </c>
      <c r="U288">
        <f t="shared" si="34"/>
        <v>1373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8"/>
        <v>1.7629999999999999</v>
      </c>
      <c r="P289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3">
        <f t="shared" si="32"/>
        <v>41184.277986111112</v>
      </c>
      <c r="T289" s="13">
        <f t="shared" si="33"/>
        <v>41215.166666666664</v>
      </c>
      <c r="U289">
        <f t="shared" si="34"/>
        <v>11445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8"/>
        <v>1.0321061999999999</v>
      </c>
      <c r="P290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3">
        <f t="shared" si="32"/>
        <v>41051.168900462959</v>
      </c>
      <c r="T290" s="13">
        <f t="shared" si="33"/>
        <v>41086.168900462959</v>
      </c>
      <c r="U290">
        <f t="shared" si="34"/>
        <v>1605.3099999999977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8"/>
        <v>1.0482</v>
      </c>
      <c r="P291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3">
        <f t="shared" si="32"/>
        <v>41550.456412037034</v>
      </c>
      <c r="T291" s="13">
        <f t="shared" si="33"/>
        <v>41580.456412037034</v>
      </c>
      <c r="U291">
        <f t="shared" si="34"/>
        <v>723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8"/>
        <v>1.0668444444444445</v>
      </c>
      <c r="P292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3">
        <f t="shared" si="32"/>
        <v>40526.36917824074</v>
      </c>
      <c r="T292" s="13">
        <f t="shared" si="33"/>
        <v>40576.332638888889</v>
      </c>
      <c r="U292">
        <f t="shared" si="34"/>
        <v>300.80000000000018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8"/>
        <v>1.2001999999999999</v>
      </c>
      <c r="P293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3">
        <f t="shared" si="32"/>
        <v>41376.769050925926</v>
      </c>
      <c r="T293" s="13">
        <f t="shared" si="33"/>
        <v>41395.000694444447</v>
      </c>
      <c r="U293">
        <f t="shared" si="34"/>
        <v>1001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8"/>
        <v>1.0150693333333334</v>
      </c>
      <c r="P294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3">
        <f t="shared" si="32"/>
        <v>40812.803229166668</v>
      </c>
      <c r="T294" s="13">
        <f t="shared" si="33"/>
        <v>40845.165972222225</v>
      </c>
      <c r="U294">
        <f t="shared" si="34"/>
        <v>1130.1999999999971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8"/>
        <v>1.0138461538461538</v>
      </c>
      <c r="P295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3">
        <f t="shared" si="32"/>
        <v>41719.667986111112</v>
      </c>
      <c r="T295" s="13">
        <f t="shared" si="33"/>
        <v>41749.667986111112</v>
      </c>
      <c r="U295">
        <f t="shared" si="34"/>
        <v>360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8"/>
        <v>1</v>
      </c>
      <c r="P29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3">
        <f t="shared" si="32"/>
        <v>40343.084421296298</v>
      </c>
      <c r="T296" s="13">
        <f t="shared" si="33"/>
        <v>40378.666666666664</v>
      </c>
      <c r="U296">
        <f t="shared" si="34"/>
        <v>0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8"/>
        <v>1.3310911999999999</v>
      </c>
      <c r="P297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3">
        <f t="shared" si="32"/>
        <v>41519.004733796297</v>
      </c>
      <c r="T297" s="13">
        <f t="shared" si="33"/>
        <v>41579</v>
      </c>
      <c r="U297">
        <f t="shared" si="34"/>
        <v>16554.559999999998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8"/>
        <v>1.187262</v>
      </c>
      <c r="P298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3">
        <f t="shared" si="32"/>
        <v>41134.475497685184</v>
      </c>
      <c r="T298" s="13">
        <f t="shared" si="33"/>
        <v>41159.475497685184</v>
      </c>
      <c r="U298">
        <f t="shared" si="34"/>
        <v>4681.5499999999993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8"/>
        <v>1.0064</v>
      </c>
      <c r="P299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3">
        <f t="shared" si="32"/>
        <v>42089.72802083334</v>
      </c>
      <c r="T299" s="13">
        <f t="shared" si="33"/>
        <v>42125.165972222225</v>
      </c>
      <c r="U299">
        <f t="shared" si="34"/>
        <v>128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8"/>
        <v>1.089324126984127</v>
      </c>
      <c r="P300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3">
        <f t="shared" si="32"/>
        <v>41709.463518518518</v>
      </c>
      <c r="T300" s="13">
        <f t="shared" si="33"/>
        <v>41768.875</v>
      </c>
      <c r="U300">
        <f t="shared" si="34"/>
        <v>11254.839999999997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8"/>
        <v>1.789525</v>
      </c>
      <c r="P301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3">
        <f t="shared" si="32"/>
        <v>40469.225231481483</v>
      </c>
      <c r="T301" s="13">
        <f t="shared" si="33"/>
        <v>40499.266898148147</v>
      </c>
      <c r="U301">
        <f t="shared" si="34"/>
        <v>7895.25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8"/>
        <v>1.0172264</v>
      </c>
      <c r="P302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3">
        <f t="shared" si="32"/>
        <v>40626.959930555553</v>
      </c>
      <c r="T302" s="13">
        <f t="shared" si="33"/>
        <v>40657.959930555553</v>
      </c>
      <c r="U302">
        <f t="shared" si="34"/>
        <v>430.65999999999985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8"/>
        <v>1.1873499999999999</v>
      </c>
      <c r="P303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3">
        <f t="shared" si="32"/>
        <v>41312.737673611111</v>
      </c>
      <c r="T303" s="13">
        <f t="shared" si="33"/>
        <v>41352.696006944447</v>
      </c>
      <c r="U303">
        <f t="shared" si="34"/>
        <v>2435.5499999999993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8"/>
        <v>1.0045999999999999</v>
      </c>
      <c r="P304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3">
        <f t="shared" si="32"/>
        <v>40933.856921296298</v>
      </c>
      <c r="T304" s="13">
        <f t="shared" si="33"/>
        <v>40963.856921296298</v>
      </c>
      <c r="U304">
        <f t="shared" si="34"/>
        <v>46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8"/>
        <v>1.3746666666666667</v>
      </c>
      <c r="P305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3">
        <f t="shared" si="32"/>
        <v>41032.071134259262</v>
      </c>
      <c r="T305" s="13">
        <f t="shared" si="33"/>
        <v>41062.071134259262</v>
      </c>
      <c r="U305">
        <f t="shared" si="34"/>
        <v>1124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8"/>
        <v>2.3164705882352941</v>
      </c>
      <c r="P306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3">
        <f t="shared" si="32"/>
        <v>41114.094872685186</v>
      </c>
      <c r="T306" s="13">
        <f t="shared" si="33"/>
        <v>41153.083333333336</v>
      </c>
      <c r="U306">
        <f t="shared" si="34"/>
        <v>4476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8"/>
        <v>1.3033333333333332</v>
      </c>
      <c r="P307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3">
        <f t="shared" si="32"/>
        <v>40948.630196759259</v>
      </c>
      <c r="T307" s="13">
        <f t="shared" si="33"/>
        <v>40978.630196759259</v>
      </c>
      <c r="U307">
        <f t="shared" si="34"/>
        <v>2275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8"/>
        <v>2.9289999999999998</v>
      </c>
      <c r="P308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3">
        <f t="shared" si="32"/>
        <v>41333.837187500001</v>
      </c>
      <c r="T308" s="13">
        <f t="shared" si="33"/>
        <v>41353.795520833337</v>
      </c>
      <c r="U308">
        <f t="shared" si="34"/>
        <v>1929</v>
      </c>
    </row>
    <row r="309" spans="1:21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8"/>
        <v>1.1131818181818183</v>
      </c>
      <c r="P309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3">
        <f t="shared" si="32"/>
        <v>41282.944456018515</v>
      </c>
      <c r="T309" s="13">
        <f t="shared" si="33"/>
        <v>41312.944456018515</v>
      </c>
      <c r="U309">
        <f t="shared" si="34"/>
        <v>2490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8"/>
        <v>1.0556666666666668</v>
      </c>
      <c r="P310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3">
        <f t="shared" si="32"/>
        <v>40567.694560185184</v>
      </c>
      <c r="T310" s="13">
        <f t="shared" si="33"/>
        <v>40612.694560185184</v>
      </c>
      <c r="U310">
        <f t="shared" si="34"/>
        <v>668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8"/>
        <v>1.1894444444444445</v>
      </c>
      <c r="P311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3">
        <f t="shared" si="32"/>
        <v>41134.751550925925</v>
      </c>
      <c r="T311" s="13">
        <f t="shared" si="33"/>
        <v>41155.751550925925</v>
      </c>
      <c r="U311">
        <f t="shared" si="34"/>
        <v>3410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8"/>
        <v>1.04129</v>
      </c>
      <c r="P312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3">
        <f t="shared" si="32"/>
        <v>40821.183136574073</v>
      </c>
      <c r="T312" s="13">
        <f t="shared" si="33"/>
        <v>40836.083333333336</v>
      </c>
      <c r="U312">
        <f t="shared" si="34"/>
        <v>41.289999999999964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8"/>
        <v>1.0410165</v>
      </c>
      <c r="P313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3">
        <f t="shared" si="32"/>
        <v>40868.219814814816</v>
      </c>
      <c r="T313" s="13">
        <f t="shared" si="33"/>
        <v>40909.332638888889</v>
      </c>
      <c r="U313">
        <f t="shared" si="34"/>
        <v>820.33000000000175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8"/>
        <v>1.1187499999999999</v>
      </c>
      <c r="P314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3">
        <f t="shared" si="32"/>
        <v>41348.877685185187</v>
      </c>
      <c r="T314" s="13">
        <f t="shared" si="33"/>
        <v>41378.877685185187</v>
      </c>
      <c r="U314">
        <f t="shared" si="34"/>
        <v>950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8"/>
        <v>1.0473529411764706</v>
      </c>
      <c r="P315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3">
        <f t="shared" si="32"/>
        <v>40357.227939814817</v>
      </c>
      <c r="T315" s="13">
        <f t="shared" si="33"/>
        <v>40401.665972222225</v>
      </c>
      <c r="U315">
        <f t="shared" si="34"/>
        <v>805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8"/>
        <v>3.8515000000000001</v>
      </c>
      <c r="P316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3">
        <f t="shared" si="32"/>
        <v>41304.833194444444</v>
      </c>
      <c r="T316" s="13">
        <f t="shared" si="33"/>
        <v>41334.833194444444</v>
      </c>
      <c r="U316">
        <f t="shared" si="34"/>
        <v>2851.5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8"/>
        <v>1.01248</v>
      </c>
      <c r="P317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3">
        <f t="shared" si="32"/>
        <v>41113.77238425926</v>
      </c>
      <c r="T317" s="13">
        <f t="shared" si="33"/>
        <v>41143.77238425926</v>
      </c>
      <c r="U317">
        <f t="shared" si="34"/>
        <v>312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8"/>
        <v>1.1377333333333333</v>
      </c>
      <c r="P318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3">
        <f t="shared" si="32"/>
        <v>41950.923576388886</v>
      </c>
      <c r="T318" s="13">
        <f t="shared" si="33"/>
        <v>41984.207638888889</v>
      </c>
      <c r="U318">
        <f t="shared" si="34"/>
        <v>2066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8"/>
        <v>1.0080333333333333</v>
      </c>
      <c r="P319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3">
        <f t="shared" si="32"/>
        <v>41589.676886574074</v>
      </c>
      <c r="T319" s="13">
        <f t="shared" si="33"/>
        <v>41619.676886574074</v>
      </c>
      <c r="U319">
        <f t="shared" si="34"/>
        <v>241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8"/>
        <v>2.8332000000000002</v>
      </c>
      <c r="P320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3">
        <f t="shared" si="32"/>
        <v>41330.038784722223</v>
      </c>
      <c r="T320" s="13">
        <f t="shared" si="33"/>
        <v>41359.997118055559</v>
      </c>
      <c r="U320">
        <f t="shared" si="34"/>
        <v>9166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8"/>
        <v>1.1268</v>
      </c>
      <c r="P321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3">
        <f t="shared" si="32"/>
        <v>40123.83829861111</v>
      </c>
      <c r="T321" s="13">
        <f t="shared" si="33"/>
        <v>40211.332638888889</v>
      </c>
      <c r="U321">
        <f t="shared" si="34"/>
        <v>634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8"/>
        <v>1.0658000000000001</v>
      </c>
      <c r="P322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3">
        <f t="shared" si="32"/>
        <v>42331.551307870366</v>
      </c>
      <c r="T322" s="13">
        <f t="shared" si="33"/>
        <v>42360.958333333328</v>
      </c>
      <c r="U322">
        <f t="shared" si="34"/>
        <v>1316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5">E323/D323</f>
        <v>1.0266285714285714</v>
      </c>
      <c r="P323">
        <f t="shared" ref="P323:P386" si="36">E323/L323</f>
        <v>106.62314540059347</v>
      </c>
      <c r="Q323" t="str">
        <f t="shared" ref="Q323:Q386" si="37">LEFT(N323,SEARCH("/",N323,1)-1)</f>
        <v>film &amp; video</v>
      </c>
      <c r="R323" t="str">
        <f t="shared" ref="R323:R386" si="38">MID(N323,SEARCH("/",N323,1)+1,50)</f>
        <v>documentary</v>
      </c>
      <c r="S323" s="13">
        <f t="shared" ref="S323:S386" si="39">(((J323/60)/60)/24)+DATE(1970,1,1)</f>
        <v>42647.446597222224</v>
      </c>
      <c r="T323" s="13">
        <f t="shared" ref="T323:T386" si="40">(((I323/60)/60)/24)+DATE(1970,1,1)</f>
        <v>42682.488263888896</v>
      </c>
      <c r="U323">
        <f t="shared" ref="U323:U386" si="41">E323-D323</f>
        <v>932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5"/>
        <v>1.0791200000000001</v>
      </c>
      <c r="P324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3">
        <f t="shared" si="39"/>
        <v>42473.57</v>
      </c>
      <c r="T324" s="13">
        <f t="shared" si="40"/>
        <v>42503.57</v>
      </c>
      <c r="U324">
        <f t="shared" si="41"/>
        <v>1978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5"/>
        <v>1.2307407407407407</v>
      </c>
      <c r="P325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3">
        <f t="shared" si="39"/>
        <v>42697.32136574074</v>
      </c>
      <c r="T325" s="13">
        <f t="shared" si="40"/>
        <v>42725.332638888889</v>
      </c>
      <c r="U325">
        <f t="shared" si="41"/>
        <v>1246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5"/>
        <v>1.016</v>
      </c>
      <c r="P326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3">
        <f t="shared" si="39"/>
        <v>42184.626250000001</v>
      </c>
      <c r="T326" s="13">
        <f t="shared" si="40"/>
        <v>42217.626250000001</v>
      </c>
      <c r="U326">
        <f t="shared" si="41"/>
        <v>136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5"/>
        <v>1.04396</v>
      </c>
      <c r="P327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3">
        <f t="shared" si="39"/>
        <v>42689.187881944439</v>
      </c>
      <c r="T327" s="13">
        <f t="shared" si="40"/>
        <v>42724.187881944439</v>
      </c>
      <c r="U327">
        <f t="shared" si="41"/>
        <v>2198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5"/>
        <v>1.1292973333333334</v>
      </c>
      <c r="P328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3">
        <f t="shared" si="39"/>
        <v>42775.314884259264</v>
      </c>
      <c r="T328" s="13">
        <f t="shared" si="40"/>
        <v>42808.956250000003</v>
      </c>
      <c r="U328">
        <f t="shared" si="41"/>
        <v>19394.600000000006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5"/>
        <v>1.3640000000000001</v>
      </c>
      <c r="P329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3">
        <f t="shared" si="39"/>
        <v>42058.235289351855</v>
      </c>
      <c r="T329" s="13">
        <f t="shared" si="40"/>
        <v>42085.333333333328</v>
      </c>
      <c r="U329">
        <f t="shared" si="41"/>
        <v>1456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5"/>
        <v>1.036144</v>
      </c>
      <c r="P330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3">
        <f t="shared" si="39"/>
        <v>42278.946620370371</v>
      </c>
      <c r="T330" s="13">
        <f t="shared" si="40"/>
        <v>42309.166666666672</v>
      </c>
      <c r="U330">
        <f t="shared" si="41"/>
        <v>2710.8000000000029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5"/>
        <v>1.0549999999999999</v>
      </c>
      <c r="P331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3">
        <f t="shared" si="39"/>
        <v>42291.46674768519</v>
      </c>
      <c r="T331" s="13">
        <f t="shared" si="40"/>
        <v>42315.166666666672</v>
      </c>
      <c r="U331">
        <f t="shared" si="41"/>
        <v>550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5"/>
        <v>1.0182857142857142</v>
      </c>
      <c r="P332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3">
        <f t="shared" si="39"/>
        <v>41379.515775462962</v>
      </c>
      <c r="T332" s="13">
        <f t="shared" si="40"/>
        <v>41411.165972222225</v>
      </c>
      <c r="U332">
        <f t="shared" si="41"/>
        <v>640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5"/>
        <v>1.0660499999999999</v>
      </c>
      <c r="P333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3">
        <f t="shared" si="39"/>
        <v>42507.581412037034</v>
      </c>
      <c r="T333" s="13">
        <f t="shared" si="40"/>
        <v>42538.581412037034</v>
      </c>
      <c r="U333">
        <f t="shared" si="41"/>
        <v>2642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5"/>
        <v>1.13015</v>
      </c>
      <c r="P334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3">
        <f t="shared" si="39"/>
        <v>42263.680289351847</v>
      </c>
      <c r="T334" s="13">
        <f t="shared" si="40"/>
        <v>42305.333333333328</v>
      </c>
      <c r="U334">
        <f t="shared" si="41"/>
        <v>13015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5"/>
        <v>1.252275</v>
      </c>
      <c r="P335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3">
        <f t="shared" si="39"/>
        <v>42437.636469907404</v>
      </c>
      <c r="T335" s="13">
        <f t="shared" si="40"/>
        <v>42467.59480324074</v>
      </c>
      <c r="U335">
        <f t="shared" si="41"/>
        <v>10091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5"/>
        <v>1.0119</v>
      </c>
      <c r="P336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3">
        <f t="shared" si="39"/>
        <v>42101.682372685187</v>
      </c>
      <c r="T336" s="13">
        <f t="shared" si="40"/>
        <v>42139.791666666672</v>
      </c>
      <c r="U336">
        <f t="shared" si="41"/>
        <v>119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5"/>
        <v>1.0276470588235294</v>
      </c>
      <c r="P337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3">
        <f t="shared" si="39"/>
        <v>42101.737442129626</v>
      </c>
      <c r="T337" s="13">
        <f t="shared" si="40"/>
        <v>42132.916666666672</v>
      </c>
      <c r="U337">
        <f t="shared" si="41"/>
        <v>235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5"/>
        <v>1.1683911999999999</v>
      </c>
      <c r="P338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3">
        <f t="shared" si="39"/>
        <v>42291.596273148149</v>
      </c>
      <c r="T338" s="13">
        <f t="shared" si="40"/>
        <v>42321.637939814813</v>
      </c>
      <c r="U338">
        <f t="shared" si="41"/>
        <v>4209.7799999999988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5"/>
        <v>1.0116833333333335</v>
      </c>
      <c r="P339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3">
        <f t="shared" si="39"/>
        <v>42047.128564814819</v>
      </c>
      <c r="T339" s="13">
        <f t="shared" si="40"/>
        <v>42077.086898148147</v>
      </c>
      <c r="U339">
        <f t="shared" si="41"/>
        <v>35.050000000000182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5"/>
        <v>1.1013360000000001</v>
      </c>
      <c r="P340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3">
        <f t="shared" si="39"/>
        <v>42559.755671296298</v>
      </c>
      <c r="T340" s="13">
        <f t="shared" si="40"/>
        <v>42616.041666666672</v>
      </c>
      <c r="U340">
        <f t="shared" si="41"/>
        <v>1520.0400000000009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5"/>
        <v>1.0808333333333333</v>
      </c>
      <c r="P341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3">
        <f t="shared" si="39"/>
        <v>42093.760046296295</v>
      </c>
      <c r="T341" s="13">
        <f t="shared" si="40"/>
        <v>42123.760046296295</v>
      </c>
      <c r="U341">
        <f t="shared" si="41"/>
        <v>485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5"/>
        <v>1.2502285714285715</v>
      </c>
      <c r="P342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3">
        <f t="shared" si="39"/>
        <v>42772.669062500005</v>
      </c>
      <c r="T342" s="13">
        <f t="shared" si="40"/>
        <v>42802.875</v>
      </c>
      <c r="U342">
        <f t="shared" si="41"/>
        <v>8758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5"/>
        <v>1.0671428571428572</v>
      </c>
      <c r="P343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3">
        <f t="shared" si="39"/>
        <v>41894.879606481481</v>
      </c>
      <c r="T343" s="13">
        <f t="shared" si="40"/>
        <v>41913.165972222225</v>
      </c>
      <c r="U343">
        <f t="shared" si="41"/>
        <v>235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5"/>
        <v>1.0036639999999999</v>
      </c>
      <c r="P344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3">
        <f t="shared" si="39"/>
        <v>42459.780844907407</v>
      </c>
      <c r="T344" s="13">
        <f t="shared" si="40"/>
        <v>42489.780844907407</v>
      </c>
      <c r="U344">
        <f t="shared" si="41"/>
        <v>201.5199999999968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5"/>
        <v>1.0202863333333334</v>
      </c>
      <c r="P345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3">
        <f t="shared" si="39"/>
        <v>41926.73778935185</v>
      </c>
      <c r="T345" s="13">
        <f t="shared" si="40"/>
        <v>41957.125</v>
      </c>
      <c r="U345">
        <f t="shared" si="41"/>
        <v>608.59000000000015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5"/>
        <v>1.0208358208955224</v>
      </c>
      <c r="P346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3">
        <f t="shared" si="39"/>
        <v>42111.970995370371</v>
      </c>
      <c r="T346" s="13">
        <f t="shared" si="40"/>
        <v>42156.097222222219</v>
      </c>
      <c r="U346">
        <f t="shared" si="41"/>
        <v>698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5"/>
        <v>1.2327586206896552</v>
      </c>
      <c r="P347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3">
        <f t="shared" si="39"/>
        <v>42114.944328703699</v>
      </c>
      <c r="T347" s="13">
        <f t="shared" si="40"/>
        <v>42144.944328703699</v>
      </c>
      <c r="U347">
        <f t="shared" si="41"/>
        <v>3375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5"/>
        <v>1.7028880000000002</v>
      </c>
      <c r="P348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3">
        <f t="shared" si="39"/>
        <v>42261.500243055561</v>
      </c>
      <c r="T348" s="13">
        <f t="shared" si="40"/>
        <v>42291.500243055561</v>
      </c>
      <c r="U348">
        <f t="shared" si="41"/>
        <v>7028.880000000001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5"/>
        <v>1.1159049999999999</v>
      </c>
      <c r="P349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3">
        <f t="shared" si="39"/>
        <v>42292.495474537034</v>
      </c>
      <c r="T349" s="13">
        <f t="shared" si="40"/>
        <v>42322.537141203706</v>
      </c>
      <c r="U349">
        <f t="shared" si="41"/>
        <v>4636.1999999999971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5"/>
        <v>1.03</v>
      </c>
      <c r="P350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3">
        <f t="shared" si="39"/>
        <v>42207.58699074074</v>
      </c>
      <c r="T350" s="13">
        <f t="shared" si="40"/>
        <v>42237.58699074074</v>
      </c>
      <c r="U350">
        <f t="shared" si="41"/>
        <v>300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5"/>
        <v>1.0663570159857905</v>
      </c>
      <c r="P351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3">
        <f t="shared" si="39"/>
        <v>42760.498935185184</v>
      </c>
      <c r="T351" s="13">
        <f t="shared" si="40"/>
        <v>42790.498935185184</v>
      </c>
      <c r="U351">
        <f t="shared" si="41"/>
        <v>747.18000000000029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5"/>
        <v>1.1476</v>
      </c>
      <c r="P352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3">
        <f t="shared" si="39"/>
        <v>42586.066076388888</v>
      </c>
      <c r="T352" s="13">
        <f t="shared" si="40"/>
        <v>42624.165972222225</v>
      </c>
      <c r="U352">
        <f t="shared" si="41"/>
        <v>3690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5"/>
        <v>1.2734117647058822</v>
      </c>
      <c r="P353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3">
        <f t="shared" si="39"/>
        <v>42427.964745370366</v>
      </c>
      <c r="T353" s="13">
        <f t="shared" si="40"/>
        <v>42467.923078703709</v>
      </c>
      <c r="U353">
        <f t="shared" si="41"/>
        <v>9296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5"/>
        <v>1.1656</v>
      </c>
      <c r="P354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3">
        <f t="shared" si="39"/>
        <v>41890.167453703703</v>
      </c>
      <c r="T354" s="13">
        <f t="shared" si="40"/>
        <v>41920.167453703703</v>
      </c>
      <c r="U354">
        <f t="shared" si="41"/>
        <v>1656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5"/>
        <v>1.0861819426615318</v>
      </c>
      <c r="P355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3">
        <f t="shared" si="39"/>
        <v>42297.791886574079</v>
      </c>
      <c r="T355" s="13">
        <f t="shared" si="40"/>
        <v>42327.833553240736</v>
      </c>
      <c r="U355">
        <f t="shared" si="41"/>
        <v>5035.18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5"/>
        <v>1.0394285714285714</v>
      </c>
      <c r="P356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3">
        <f t="shared" si="39"/>
        <v>42438.827789351853</v>
      </c>
      <c r="T356" s="13">
        <f t="shared" si="40"/>
        <v>42468.786122685182</v>
      </c>
      <c r="U356">
        <f t="shared" si="41"/>
        <v>138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5"/>
        <v>1.1625714285714286</v>
      </c>
      <c r="P357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3">
        <f t="shared" si="39"/>
        <v>41943.293912037036</v>
      </c>
      <c r="T357" s="13">
        <f t="shared" si="40"/>
        <v>41974.3355787037</v>
      </c>
      <c r="U357">
        <f t="shared" si="41"/>
        <v>5690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5"/>
        <v>1.0269239999999999</v>
      </c>
      <c r="P358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3">
        <f t="shared" si="39"/>
        <v>42415.803159722222</v>
      </c>
      <c r="T358" s="13">
        <f t="shared" si="40"/>
        <v>42445.761493055557</v>
      </c>
      <c r="U358">
        <f t="shared" si="41"/>
        <v>201.93000000000029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5"/>
        <v>1.74</v>
      </c>
      <c r="P359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3">
        <f t="shared" si="39"/>
        <v>42078.222187499996</v>
      </c>
      <c r="T359" s="13">
        <f t="shared" si="40"/>
        <v>42118.222187499996</v>
      </c>
      <c r="U359">
        <f t="shared" si="41"/>
        <v>11100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5"/>
        <v>1.03088</v>
      </c>
      <c r="P360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3">
        <f t="shared" si="39"/>
        <v>42507.860196759255</v>
      </c>
      <c r="T360" s="13">
        <f t="shared" si="40"/>
        <v>42536.625</v>
      </c>
      <c r="U360">
        <f t="shared" si="41"/>
        <v>1544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5"/>
        <v>1.0485537190082646</v>
      </c>
      <c r="P361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3">
        <f t="shared" si="39"/>
        <v>41935.070486111108</v>
      </c>
      <c r="T361" s="13">
        <f t="shared" si="40"/>
        <v>41957.216666666667</v>
      </c>
      <c r="U361">
        <f t="shared" si="41"/>
        <v>1175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5"/>
        <v>1.0137499999999999</v>
      </c>
      <c r="P362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3">
        <f t="shared" si="39"/>
        <v>42163.897916666669</v>
      </c>
      <c r="T362" s="13">
        <f t="shared" si="40"/>
        <v>42208.132638888885</v>
      </c>
      <c r="U362">
        <f t="shared" si="41"/>
        <v>165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5"/>
        <v>1.1107699999999998</v>
      </c>
      <c r="P363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3">
        <f t="shared" si="39"/>
        <v>41936.001226851848</v>
      </c>
      <c r="T363" s="13">
        <f t="shared" si="40"/>
        <v>41966.042893518519</v>
      </c>
      <c r="U363">
        <f t="shared" si="41"/>
        <v>3876.9499999999971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5"/>
        <v>1.2415933781686497</v>
      </c>
      <c r="P364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3">
        <f t="shared" si="39"/>
        <v>41837.210543981484</v>
      </c>
      <c r="T364" s="13">
        <f t="shared" si="40"/>
        <v>41859</v>
      </c>
      <c r="U364">
        <f t="shared" si="41"/>
        <v>2335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5"/>
        <v>1.0133333333333334</v>
      </c>
      <c r="P365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3">
        <f t="shared" si="39"/>
        <v>40255.744629629626</v>
      </c>
      <c r="T365" s="13">
        <f t="shared" si="40"/>
        <v>40300.806944444441</v>
      </c>
      <c r="U365">
        <f t="shared" si="41"/>
        <v>119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5"/>
        <v>1.1016142857142857</v>
      </c>
      <c r="P366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3">
        <f t="shared" si="39"/>
        <v>41780.859629629631</v>
      </c>
      <c r="T366" s="13">
        <f t="shared" si="40"/>
        <v>41811.165972222225</v>
      </c>
      <c r="U366">
        <f t="shared" si="41"/>
        <v>711.30000000000018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5"/>
        <v>1.0397333333333334</v>
      </c>
      <c r="P367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3">
        <f t="shared" si="39"/>
        <v>41668.606469907405</v>
      </c>
      <c r="T367" s="13">
        <f t="shared" si="40"/>
        <v>41698.606469907405</v>
      </c>
      <c r="U367">
        <f t="shared" si="41"/>
        <v>596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5"/>
        <v>1.013157894736842</v>
      </c>
      <c r="P368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3">
        <f t="shared" si="39"/>
        <v>41019.793032407404</v>
      </c>
      <c r="T368" s="13">
        <f t="shared" si="40"/>
        <v>41049.793032407404</v>
      </c>
      <c r="U368">
        <f t="shared" si="41"/>
        <v>500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5"/>
        <v>1.033501</v>
      </c>
      <c r="P369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3">
        <f t="shared" si="39"/>
        <v>41355.577291666668</v>
      </c>
      <c r="T369" s="13">
        <f t="shared" si="40"/>
        <v>41395.207638888889</v>
      </c>
      <c r="U369">
        <f t="shared" si="41"/>
        <v>335.01000000000022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5"/>
        <v>1.04112</v>
      </c>
      <c r="P370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3">
        <f t="shared" si="39"/>
        <v>42043.605578703704</v>
      </c>
      <c r="T370" s="13">
        <f t="shared" si="40"/>
        <v>42078.563912037032</v>
      </c>
      <c r="U370">
        <f t="shared" si="41"/>
        <v>514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5"/>
        <v>1.1015569230769231</v>
      </c>
      <c r="P371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3">
        <f t="shared" si="39"/>
        <v>40893.551724537036</v>
      </c>
      <c r="T371" s="13">
        <f t="shared" si="40"/>
        <v>40923.551724537036</v>
      </c>
      <c r="U371">
        <f t="shared" si="41"/>
        <v>660.11999999999989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5"/>
        <v>1.2202</v>
      </c>
      <c r="P372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3">
        <f t="shared" si="39"/>
        <v>42711.795138888891</v>
      </c>
      <c r="T372" s="13">
        <f t="shared" si="40"/>
        <v>42741.795138888891</v>
      </c>
      <c r="U372">
        <f t="shared" si="41"/>
        <v>5505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5"/>
        <v>1.1416866666666667</v>
      </c>
      <c r="P373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3">
        <f t="shared" si="39"/>
        <v>41261.767812500002</v>
      </c>
      <c r="T373" s="13">
        <f t="shared" si="40"/>
        <v>41306.767812500002</v>
      </c>
      <c r="U373">
        <f t="shared" si="41"/>
        <v>21253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5"/>
        <v>1.2533333333333334</v>
      </c>
      <c r="P374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3">
        <f t="shared" si="39"/>
        <v>42425.576898148152</v>
      </c>
      <c r="T374" s="13">
        <f t="shared" si="40"/>
        <v>42465.666666666672</v>
      </c>
      <c r="U374">
        <f t="shared" si="41"/>
        <v>76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5"/>
        <v>1.0666666666666667</v>
      </c>
      <c r="P375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3">
        <f t="shared" si="39"/>
        <v>41078.91201388889</v>
      </c>
      <c r="T375" s="13">
        <f t="shared" si="40"/>
        <v>41108.91201388889</v>
      </c>
      <c r="U375">
        <f t="shared" si="41"/>
        <v>500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5"/>
        <v>1.3065</v>
      </c>
      <c r="P376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3">
        <f t="shared" si="39"/>
        <v>40757.889247685183</v>
      </c>
      <c r="T376" s="13">
        <f t="shared" si="40"/>
        <v>40802.889247685183</v>
      </c>
      <c r="U376">
        <f t="shared" si="41"/>
        <v>1839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5"/>
        <v>1.2</v>
      </c>
      <c r="P377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3">
        <f t="shared" si="39"/>
        <v>41657.985081018516</v>
      </c>
      <c r="T377" s="13">
        <f t="shared" si="40"/>
        <v>41699.720833333333</v>
      </c>
      <c r="U377">
        <f t="shared" si="41"/>
        <v>100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5"/>
        <v>1.0595918367346939</v>
      </c>
      <c r="P378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3">
        <f t="shared" si="39"/>
        <v>42576.452731481477</v>
      </c>
      <c r="T378" s="13">
        <f t="shared" si="40"/>
        <v>42607.452731481477</v>
      </c>
      <c r="U378">
        <f t="shared" si="41"/>
        <v>146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5"/>
        <v>1.1439999999999999</v>
      </c>
      <c r="P379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3">
        <f t="shared" si="39"/>
        <v>42292.250787037032</v>
      </c>
      <c r="T379" s="13">
        <f t="shared" si="40"/>
        <v>42322.292361111111</v>
      </c>
      <c r="U379">
        <f t="shared" si="41"/>
        <v>1728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5"/>
        <v>1.1176666666666666</v>
      </c>
      <c r="P380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3">
        <f t="shared" si="39"/>
        <v>42370.571851851855</v>
      </c>
      <c r="T380" s="13">
        <f t="shared" si="40"/>
        <v>42394.994444444441</v>
      </c>
      <c r="U380">
        <f t="shared" si="41"/>
        <v>353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5"/>
        <v>1.1608000000000001</v>
      </c>
      <c r="P381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3">
        <f t="shared" si="39"/>
        <v>40987.688333333332</v>
      </c>
      <c r="T381" s="13">
        <f t="shared" si="40"/>
        <v>41032.688333333332</v>
      </c>
      <c r="U381">
        <f t="shared" si="41"/>
        <v>2412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5"/>
        <v>1.415</v>
      </c>
      <c r="P382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3">
        <f t="shared" si="39"/>
        <v>42367.719814814816</v>
      </c>
      <c r="T382" s="13">
        <f t="shared" si="40"/>
        <v>42392.719814814816</v>
      </c>
      <c r="U382">
        <f t="shared" si="41"/>
        <v>1660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5"/>
        <v>1.0472999999999999</v>
      </c>
      <c r="P383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3">
        <f t="shared" si="39"/>
        <v>41085.698113425926</v>
      </c>
      <c r="T383" s="13">
        <f t="shared" si="40"/>
        <v>41120.208333333336</v>
      </c>
      <c r="U383">
        <f t="shared" si="41"/>
        <v>1182.5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5"/>
        <v>2.5583333333333331</v>
      </c>
      <c r="P384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3">
        <f t="shared" si="39"/>
        <v>41144.709490740745</v>
      </c>
      <c r="T384" s="13">
        <f t="shared" si="40"/>
        <v>41158.709490740745</v>
      </c>
      <c r="U384">
        <f t="shared" si="41"/>
        <v>935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5"/>
        <v>2.0670670670670672</v>
      </c>
      <c r="P385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3">
        <f t="shared" si="39"/>
        <v>41755.117581018516</v>
      </c>
      <c r="T385" s="13">
        <f t="shared" si="40"/>
        <v>41778.117581018516</v>
      </c>
      <c r="U385">
        <f t="shared" si="41"/>
        <v>1066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5"/>
        <v>1.1210500000000001</v>
      </c>
      <c r="P386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3">
        <f t="shared" si="39"/>
        <v>41980.781793981485</v>
      </c>
      <c r="T386" s="13">
        <f t="shared" si="40"/>
        <v>42010.781793981485</v>
      </c>
      <c r="U386">
        <f t="shared" si="41"/>
        <v>2421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42">E387/D387</f>
        <v>1.05982</v>
      </c>
      <c r="P387">
        <f t="shared" ref="P387:P450" si="43">E387/L387</f>
        <v>111.79535864978902</v>
      </c>
      <c r="Q387" t="str">
        <f t="shared" ref="Q387:Q450" si="44">LEFT(N387,SEARCH("/",N387,1)-1)</f>
        <v>film &amp; video</v>
      </c>
      <c r="R387" t="str">
        <f t="shared" ref="R387:R450" si="45">MID(N387,SEARCH("/",N387,1)+1,50)</f>
        <v>documentary</v>
      </c>
      <c r="S387" s="13">
        <f t="shared" ref="S387:S450" si="46">(((J387/60)/60)/24)+DATE(1970,1,1)</f>
        <v>41934.584502314814</v>
      </c>
      <c r="T387" s="13">
        <f t="shared" ref="T387:T450" si="47">(((I387/60)/60)/24)+DATE(1970,1,1)</f>
        <v>41964.626168981486</v>
      </c>
      <c r="U387">
        <f t="shared" ref="U387:U450" si="48">E387-D387</f>
        <v>1495.5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2"/>
        <v>1.0016666666666667</v>
      </c>
      <c r="P388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3">
        <f t="shared" si="46"/>
        <v>42211.951284722221</v>
      </c>
      <c r="T388" s="13">
        <f t="shared" si="47"/>
        <v>42226.951284722221</v>
      </c>
      <c r="U388">
        <f t="shared" si="48"/>
        <v>1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2"/>
        <v>2.1398947368421051</v>
      </c>
      <c r="P389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3">
        <f t="shared" si="46"/>
        <v>42200.67659722222</v>
      </c>
      <c r="T389" s="13">
        <f t="shared" si="47"/>
        <v>42231.25</v>
      </c>
      <c r="U389">
        <f t="shared" si="48"/>
        <v>43316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2"/>
        <v>1.2616000000000001</v>
      </c>
      <c r="P390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3">
        <f t="shared" si="46"/>
        <v>42549.076157407413</v>
      </c>
      <c r="T390" s="13">
        <f t="shared" si="47"/>
        <v>42579.076157407413</v>
      </c>
      <c r="U390">
        <f t="shared" si="48"/>
        <v>1308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2"/>
        <v>1.8153547058823529</v>
      </c>
      <c r="P391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3">
        <f t="shared" si="46"/>
        <v>41674.063078703701</v>
      </c>
      <c r="T391" s="13">
        <f t="shared" si="47"/>
        <v>41705.957638888889</v>
      </c>
      <c r="U391">
        <f t="shared" si="48"/>
        <v>55444.119999999995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2"/>
        <v>1</v>
      </c>
      <c r="P392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3">
        <f t="shared" si="46"/>
        <v>42112.036712962959</v>
      </c>
      <c r="T392" s="13">
        <f t="shared" si="47"/>
        <v>42132.036712962959</v>
      </c>
      <c r="U392">
        <f t="shared" si="48"/>
        <v>0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2"/>
        <v>1.0061</v>
      </c>
      <c r="P393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3">
        <f t="shared" si="46"/>
        <v>40865.042256944449</v>
      </c>
      <c r="T393" s="13">
        <f t="shared" si="47"/>
        <v>40895.040972222225</v>
      </c>
      <c r="U393">
        <f t="shared" si="48"/>
        <v>122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2"/>
        <v>1.009027027027027</v>
      </c>
      <c r="P394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3">
        <f t="shared" si="46"/>
        <v>40763.717256944445</v>
      </c>
      <c r="T394" s="13">
        <f t="shared" si="47"/>
        <v>40794.125</v>
      </c>
      <c r="U394">
        <f t="shared" si="48"/>
        <v>167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2"/>
        <v>1.10446</v>
      </c>
      <c r="P395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3">
        <f t="shared" si="46"/>
        <v>41526.708935185183</v>
      </c>
      <c r="T395" s="13">
        <f t="shared" si="47"/>
        <v>41557.708935185183</v>
      </c>
      <c r="U395">
        <f t="shared" si="48"/>
        <v>5223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2"/>
        <v>1.118936170212766</v>
      </c>
      <c r="P39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3">
        <f t="shared" si="46"/>
        <v>42417.818078703705</v>
      </c>
      <c r="T396" s="13">
        <f t="shared" si="47"/>
        <v>42477.776412037041</v>
      </c>
      <c r="U396">
        <f t="shared" si="48"/>
        <v>559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2"/>
        <v>1.0804450000000001</v>
      </c>
      <c r="P397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3">
        <f t="shared" si="46"/>
        <v>40990.909259259257</v>
      </c>
      <c r="T397" s="13">
        <f t="shared" si="47"/>
        <v>41026.897222222222</v>
      </c>
      <c r="U397">
        <f t="shared" si="48"/>
        <v>804.45000000000073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2"/>
        <v>1.0666666666666667</v>
      </c>
      <c r="P398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3">
        <f t="shared" si="46"/>
        <v>41082.564884259256</v>
      </c>
      <c r="T398" s="13">
        <f t="shared" si="47"/>
        <v>41097.564884259256</v>
      </c>
      <c r="U398">
        <f t="shared" si="48"/>
        <v>1000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2"/>
        <v>1.0390027322404372</v>
      </c>
      <c r="P399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3">
        <f t="shared" si="46"/>
        <v>40379.776435185187</v>
      </c>
      <c r="T399" s="13">
        <f t="shared" si="47"/>
        <v>40422.155555555553</v>
      </c>
      <c r="U399">
        <f t="shared" si="48"/>
        <v>485.35000000000036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2"/>
        <v>1.2516</v>
      </c>
      <c r="P400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3">
        <f t="shared" si="46"/>
        <v>42078.793124999997</v>
      </c>
      <c r="T400" s="13">
        <f t="shared" si="47"/>
        <v>42123.793124999997</v>
      </c>
      <c r="U400">
        <f t="shared" si="48"/>
        <v>1887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2"/>
        <v>1.0680499999999999</v>
      </c>
      <c r="P401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3">
        <f t="shared" si="46"/>
        <v>42687.875775462962</v>
      </c>
      <c r="T401" s="13">
        <f t="shared" si="47"/>
        <v>42718.5</v>
      </c>
      <c r="U401">
        <f t="shared" si="48"/>
        <v>1361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2"/>
        <v>1.1230249999999999</v>
      </c>
      <c r="P402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3">
        <f t="shared" si="46"/>
        <v>41745.635960648149</v>
      </c>
      <c r="T402" s="13">
        <f t="shared" si="47"/>
        <v>41776.145833333336</v>
      </c>
      <c r="U402">
        <f t="shared" si="48"/>
        <v>1230.25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2"/>
        <v>1.0381199999999999</v>
      </c>
      <c r="P403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3">
        <f t="shared" si="46"/>
        <v>40732.842245370368</v>
      </c>
      <c r="T403" s="13">
        <f t="shared" si="47"/>
        <v>40762.842245370368</v>
      </c>
      <c r="U403">
        <f t="shared" si="48"/>
        <v>1906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2"/>
        <v>1.4165000000000001</v>
      </c>
      <c r="P404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3">
        <f t="shared" si="46"/>
        <v>42292.539548611108</v>
      </c>
      <c r="T404" s="13">
        <f t="shared" si="47"/>
        <v>42313.58121527778</v>
      </c>
      <c r="U404">
        <f t="shared" si="48"/>
        <v>833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2"/>
        <v>1.0526</v>
      </c>
      <c r="P405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3">
        <f t="shared" si="46"/>
        <v>40718.310659722221</v>
      </c>
      <c r="T405" s="13">
        <f t="shared" si="47"/>
        <v>40765.297222222223</v>
      </c>
      <c r="U405">
        <f t="shared" si="48"/>
        <v>263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2"/>
        <v>1.0309142857142857</v>
      </c>
      <c r="P406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3">
        <f t="shared" si="46"/>
        <v>41646.628032407411</v>
      </c>
      <c r="T406" s="13">
        <f t="shared" si="47"/>
        <v>41675.961111111108</v>
      </c>
      <c r="U406">
        <f t="shared" si="48"/>
        <v>1082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2"/>
        <v>1.0765957446808512</v>
      </c>
      <c r="P40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3">
        <f t="shared" si="46"/>
        <v>41674.08494212963</v>
      </c>
      <c r="T407" s="13">
        <f t="shared" si="47"/>
        <v>41704.08494212963</v>
      </c>
      <c r="U407">
        <f t="shared" si="48"/>
        <v>216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2"/>
        <v>1.0770464285714285</v>
      </c>
      <c r="P408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3">
        <f t="shared" si="46"/>
        <v>40638.162465277775</v>
      </c>
      <c r="T408" s="13">
        <f t="shared" si="47"/>
        <v>40672.249305555553</v>
      </c>
      <c r="U408">
        <f t="shared" si="48"/>
        <v>215.73000000000002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2"/>
        <v>1.0155000000000001</v>
      </c>
      <c r="P409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3">
        <f t="shared" si="46"/>
        <v>40806.870949074073</v>
      </c>
      <c r="T409" s="13">
        <f t="shared" si="47"/>
        <v>40866.912615740745</v>
      </c>
      <c r="U409">
        <f t="shared" si="48"/>
        <v>31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2"/>
        <v>1.0143766666666667</v>
      </c>
      <c r="P410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3">
        <f t="shared" si="46"/>
        <v>41543.735995370371</v>
      </c>
      <c r="T410" s="13">
        <f t="shared" si="47"/>
        <v>41583.777662037035</v>
      </c>
      <c r="U410">
        <f t="shared" si="48"/>
        <v>86.260000000000218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2"/>
        <v>1.3680000000000001</v>
      </c>
      <c r="P411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3">
        <f t="shared" si="46"/>
        <v>42543.862777777773</v>
      </c>
      <c r="T411" s="13">
        <f t="shared" si="47"/>
        <v>42573.862777777773</v>
      </c>
      <c r="U411">
        <f t="shared" si="48"/>
        <v>184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2"/>
        <v>1.2829999999999999</v>
      </c>
      <c r="P412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3">
        <f t="shared" si="46"/>
        <v>42113.981446759266</v>
      </c>
      <c r="T412" s="13">
        <f t="shared" si="47"/>
        <v>42173.981446759266</v>
      </c>
      <c r="U412">
        <f t="shared" si="48"/>
        <v>283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2"/>
        <v>1.0105</v>
      </c>
      <c r="P413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3">
        <f t="shared" si="46"/>
        <v>41598.17597222222</v>
      </c>
      <c r="T413" s="13">
        <f t="shared" si="47"/>
        <v>41630.208333333336</v>
      </c>
      <c r="U413">
        <f t="shared" si="48"/>
        <v>315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2"/>
        <v>1.2684</v>
      </c>
      <c r="P414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3">
        <f t="shared" si="46"/>
        <v>41099.742800925924</v>
      </c>
      <c r="T414" s="13">
        <f t="shared" si="47"/>
        <v>41115.742800925924</v>
      </c>
      <c r="U414">
        <f t="shared" si="48"/>
        <v>671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2"/>
        <v>1.0508593749999999</v>
      </c>
      <c r="P415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3">
        <f t="shared" si="46"/>
        <v>41079.877442129626</v>
      </c>
      <c r="T415" s="13">
        <f t="shared" si="47"/>
        <v>41109.877442129626</v>
      </c>
      <c r="U415">
        <f t="shared" si="48"/>
        <v>651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2"/>
        <v>1.0285405405405406</v>
      </c>
      <c r="P416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3">
        <f t="shared" si="46"/>
        <v>41529.063252314816</v>
      </c>
      <c r="T416" s="13">
        <f t="shared" si="47"/>
        <v>41559.063252314816</v>
      </c>
      <c r="U416">
        <f t="shared" si="48"/>
        <v>528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2"/>
        <v>1.0214714285714286</v>
      </c>
      <c r="P417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3">
        <f t="shared" si="46"/>
        <v>41904.851875</v>
      </c>
      <c r="T417" s="13">
        <f t="shared" si="47"/>
        <v>41929.5</v>
      </c>
      <c r="U417">
        <f t="shared" si="48"/>
        <v>30.059999999999945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2"/>
        <v>1.2021700000000002</v>
      </c>
      <c r="P418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3">
        <f t="shared" si="46"/>
        <v>41648.396192129629</v>
      </c>
      <c r="T418" s="13">
        <f t="shared" si="47"/>
        <v>41678.396192129629</v>
      </c>
      <c r="U418">
        <f t="shared" si="48"/>
        <v>202.17000000000007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2"/>
        <v>1.0024761904761905</v>
      </c>
      <c r="P419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3">
        <f t="shared" si="46"/>
        <v>41360.970601851855</v>
      </c>
      <c r="T419" s="13">
        <f t="shared" si="47"/>
        <v>41372.189583333333</v>
      </c>
      <c r="U419">
        <f t="shared" si="48"/>
        <v>26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2"/>
        <v>1.0063392857142857</v>
      </c>
      <c r="P420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3">
        <f t="shared" si="46"/>
        <v>42178.282372685186</v>
      </c>
      <c r="T420" s="13">
        <f t="shared" si="47"/>
        <v>42208.282372685186</v>
      </c>
      <c r="U420">
        <f t="shared" si="48"/>
        <v>142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2"/>
        <v>1.004375</v>
      </c>
      <c r="P421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3">
        <f t="shared" si="46"/>
        <v>41394.842442129629</v>
      </c>
      <c r="T421" s="13">
        <f t="shared" si="47"/>
        <v>41454.842442129629</v>
      </c>
      <c r="U421">
        <f t="shared" si="48"/>
        <v>35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2"/>
        <v>4.3939393939393936E-3</v>
      </c>
      <c r="P422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3">
        <f t="shared" si="46"/>
        <v>41682.23646990741</v>
      </c>
      <c r="T422" s="13">
        <f t="shared" si="47"/>
        <v>41712.194803240738</v>
      </c>
      <c r="U422">
        <f t="shared" si="48"/>
        <v>-3285.5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2"/>
        <v>2.0066666666666667E-2</v>
      </c>
      <c r="P423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3">
        <f t="shared" si="46"/>
        <v>42177.491388888884</v>
      </c>
      <c r="T423" s="13">
        <f t="shared" si="47"/>
        <v>42237.491388888884</v>
      </c>
      <c r="U423">
        <f t="shared" si="48"/>
        <v>-14699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2"/>
        <v>1.0749999999999999E-2</v>
      </c>
      <c r="P424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3">
        <f t="shared" si="46"/>
        <v>41863.260381944441</v>
      </c>
      <c r="T424" s="13">
        <f t="shared" si="47"/>
        <v>41893.260381944441</v>
      </c>
      <c r="U424">
        <f t="shared" si="48"/>
        <v>-39570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2"/>
        <v>7.6499999999999997E-3</v>
      </c>
      <c r="P425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3">
        <f t="shared" si="46"/>
        <v>41400.92627314815</v>
      </c>
      <c r="T425" s="13">
        <f t="shared" si="47"/>
        <v>41430.92627314815</v>
      </c>
      <c r="U425">
        <f t="shared" si="48"/>
        <v>-19847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2"/>
        <v>6.7966666666666675E-2</v>
      </c>
      <c r="P42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3">
        <f t="shared" si="46"/>
        <v>40934.376145833332</v>
      </c>
      <c r="T426" s="13">
        <f t="shared" si="47"/>
        <v>40994.334479166668</v>
      </c>
      <c r="U426">
        <f t="shared" si="48"/>
        <v>-2796.1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2"/>
        <v>1.2E-4</v>
      </c>
      <c r="P42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3">
        <f t="shared" si="46"/>
        <v>42275.861157407402</v>
      </c>
      <c r="T427" s="13">
        <f t="shared" si="47"/>
        <v>42335.902824074074</v>
      </c>
      <c r="U427">
        <f t="shared" si="48"/>
        <v>-49994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2"/>
        <v>1.3299999999999999E-2</v>
      </c>
      <c r="P428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3">
        <f t="shared" si="46"/>
        <v>42400.711967592593</v>
      </c>
      <c r="T428" s="13">
        <f t="shared" si="47"/>
        <v>42430.711967592593</v>
      </c>
      <c r="U428">
        <f t="shared" si="48"/>
        <v>-9867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2"/>
        <v>0</v>
      </c>
      <c r="P429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3">
        <f t="shared" si="46"/>
        <v>42285.909027777772</v>
      </c>
      <c r="T429" s="13">
        <f t="shared" si="47"/>
        <v>42299.790972222225</v>
      </c>
      <c r="U429">
        <f t="shared" si="48"/>
        <v>-6500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2"/>
        <v>5.6333333333333332E-2</v>
      </c>
      <c r="P430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3">
        <f t="shared" si="46"/>
        <v>41778.766724537039</v>
      </c>
      <c r="T430" s="13">
        <f t="shared" si="47"/>
        <v>41806.916666666664</v>
      </c>
      <c r="U430">
        <f t="shared" si="48"/>
        <v>-11324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2"/>
        <v>0</v>
      </c>
      <c r="P431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3">
        <f t="shared" si="46"/>
        <v>40070.901412037041</v>
      </c>
      <c r="T431" s="13">
        <f t="shared" si="47"/>
        <v>40144.207638888889</v>
      </c>
      <c r="U431">
        <f t="shared" si="48"/>
        <v>-5000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2"/>
        <v>2.4E-2</v>
      </c>
      <c r="P432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3">
        <f t="shared" si="46"/>
        <v>41513.107256944444</v>
      </c>
      <c r="T432" s="13">
        <f t="shared" si="47"/>
        <v>41528.107256944444</v>
      </c>
      <c r="U432">
        <f t="shared" si="48"/>
        <v>-976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2"/>
        <v>0.13833333333333334</v>
      </c>
      <c r="P433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3">
        <f t="shared" si="46"/>
        <v>42526.871331018512</v>
      </c>
      <c r="T433" s="13">
        <f t="shared" si="47"/>
        <v>42556.871331018512</v>
      </c>
      <c r="U433">
        <f t="shared" si="48"/>
        <v>-2585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2"/>
        <v>9.5000000000000001E-2</v>
      </c>
      <c r="P434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3">
        <f t="shared" si="46"/>
        <v>42238.726631944446</v>
      </c>
      <c r="T434" s="13">
        <f t="shared" si="47"/>
        <v>42298.726631944446</v>
      </c>
      <c r="U434">
        <f t="shared" si="48"/>
        <v>-5430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2"/>
        <v>0</v>
      </c>
      <c r="P435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3">
        <f t="shared" si="46"/>
        <v>42228.629884259266</v>
      </c>
      <c r="T435" s="13">
        <f t="shared" si="47"/>
        <v>42288.629884259266</v>
      </c>
      <c r="U435">
        <f t="shared" si="48"/>
        <v>-3000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2"/>
        <v>0.05</v>
      </c>
      <c r="P43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3">
        <f t="shared" si="46"/>
        <v>41576.834513888891</v>
      </c>
      <c r="T436" s="13">
        <f t="shared" si="47"/>
        <v>41609.876180555555</v>
      </c>
      <c r="U436">
        <f t="shared" si="48"/>
        <v>-2375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2"/>
        <v>2.7272727272727273E-5</v>
      </c>
      <c r="P43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3">
        <f t="shared" si="46"/>
        <v>41500.747453703705</v>
      </c>
      <c r="T437" s="13">
        <f t="shared" si="47"/>
        <v>41530.747453703705</v>
      </c>
      <c r="U437">
        <f t="shared" si="48"/>
        <v>-109997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2"/>
        <v>0</v>
      </c>
      <c r="P438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3">
        <f t="shared" si="46"/>
        <v>41456.36241898148</v>
      </c>
      <c r="T438" s="13">
        <f t="shared" si="47"/>
        <v>41486.36241898148</v>
      </c>
      <c r="U438">
        <f t="shared" si="48"/>
        <v>-1000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2"/>
        <v>0</v>
      </c>
      <c r="P439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3">
        <f t="shared" si="46"/>
        <v>42591.31858796296</v>
      </c>
      <c r="T439" s="13">
        <f t="shared" si="47"/>
        <v>42651.31858796296</v>
      </c>
      <c r="U439">
        <f t="shared" si="48"/>
        <v>-7000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2"/>
        <v>9.3799999999999994E-2</v>
      </c>
      <c r="P440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3">
        <f t="shared" si="46"/>
        <v>42296.261087962965</v>
      </c>
      <c r="T440" s="13">
        <f t="shared" si="47"/>
        <v>42326.302754629629</v>
      </c>
      <c r="U440">
        <f t="shared" si="48"/>
        <v>-18124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2"/>
        <v>0</v>
      </c>
      <c r="P441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3">
        <f t="shared" si="46"/>
        <v>41919.761782407404</v>
      </c>
      <c r="T441" s="13">
        <f t="shared" si="47"/>
        <v>41929.761782407404</v>
      </c>
      <c r="U441">
        <f t="shared" si="48"/>
        <v>-450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2"/>
        <v>1E-3</v>
      </c>
      <c r="P442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3">
        <f t="shared" si="46"/>
        <v>42423.985567129625</v>
      </c>
      <c r="T442" s="13">
        <f t="shared" si="47"/>
        <v>42453.943900462968</v>
      </c>
      <c r="U442">
        <f t="shared" si="48"/>
        <v>-4995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2"/>
        <v>0</v>
      </c>
      <c r="P443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3">
        <f t="shared" si="46"/>
        <v>41550.793935185182</v>
      </c>
      <c r="T443" s="13">
        <f t="shared" si="47"/>
        <v>41580.793935185182</v>
      </c>
      <c r="U443">
        <f t="shared" si="48"/>
        <v>-400</v>
      </c>
    </row>
    <row r="444" spans="1:21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2"/>
        <v>0.39358823529411763</v>
      </c>
      <c r="P444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3">
        <f t="shared" si="46"/>
        <v>42024.888692129629</v>
      </c>
      <c r="T444" s="13">
        <f t="shared" si="47"/>
        <v>42054.888692129629</v>
      </c>
      <c r="U444">
        <f t="shared" si="48"/>
        <v>-10309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2"/>
        <v>1E-3</v>
      </c>
      <c r="P445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3">
        <f t="shared" si="46"/>
        <v>41650.015057870369</v>
      </c>
      <c r="T445" s="13">
        <f t="shared" si="47"/>
        <v>41680.015057870369</v>
      </c>
      <c r="U445">
        <f t="shared" si="48"/>
        <v>-9990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2"/>
        <v>0.05</v>
      </c>
      <c r="P44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3">
        <f t="shared" si="46"/>
        <v>40894.906956018516</v>
      </c>
      <c r="T446" s="13">
        <f t="shared" si="47"/>
        <v>40954.906956018516</v>
      </c>
      <c r="U446">
        <f t="shared" si="48"/>
        <v>-950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2"/>
        <v>3.3333333333333335E-5</v>
      </c>
      <c r="P44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3">
        <f t="shared" si="46"/>
        <v>42130.335358796292</v>
      </c>
      <c r="T447" s="13">
        <f t="shared" si="47"/>
        <v>42145.335358796292</v>
      </c>
      <c r="U447">
        <f t="shared" si="48"/>
        <v>-59998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2"/>
        <v>7.2952380952380949E-2</v>
      </c>
      <c r="P448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3">
        <f t="shared" si="46"/>
        <v>42037.083564814813</v>
      </c>
      <c r="T448" s="13">
        <f t="shared" si="47"/>
        <v>42067.083564814813</v>
      </c>
      <c r="U448">
        <f t="shared" si="48"/>
        <v>-9734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2"/>
        <v>1.6666666666666666E-4</v>
      </c>
      <c r="P449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3">
        <f t="shared" si="46"/>
        <v>41331.555127314816</v>
      </c>
      <c r="T449" s="13">
        <f t="shared" si="47"/>
        <v>41356.513460648144</v>
      </c>
      <c r="U449">
        <f t="shared" si="48"/>
        <v>-29995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2"/>
        <v>3.2804E-2</v>
      </c>
      <c r="P450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3">
        <f t="shared" si="46"/>
        <v>41753.758043981477</v>
      </c>
      <c r="T450" s="13">
        <f t="shared" si="47"/>
        <v>41773.758043981477</v>
      </c>
      <c r="U450">
        <f t="shared" si="48"/>
        <v>-2417.9899999999998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9">E451/D451</f>
        <v>2.2499999999999999E-2</v>
      </c>
      <c r="P451">
        <f t="shared" ref="P451:P514" si="50">E451/L451</f>
        <v>9</v>
      </c>
      <c r="Q451" t="str">
        <f t="shared" ref="Q451:Q514" si="51">LEFT(N451,SEARCH("/",N451,1)-1)</f>
        <v>film &amp; video</v>
      </c>
      <c r="R451" t="str">
        <f t="shared" ref="R451:R514" si="52">MID(N451,SEARCH("/",N451,1)+1,50)</f>
        <v>animation</v>
      </c>
      <c r="S451" s="13">
        <f t="shared" ref="S451:S514" si="53">(((J451/60)/60)/24)+DATE(1970,1,1)</f>
        <v>41534.568113425928</v>
      </c>
      <c r="T451" s="13">
        <f t="shared" ref="T451:T514" si="54">(((I451/60)/60)/24)+DATE(1970,1,1)</f>
        <v>41564.568113425928</v>
      </c>
      <c r="U451">
        <f t="shared" ref="U451:U514" si="55">E451-D451</f>
        <v>-1955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9"/>
        <v>7.92E-3</v>
      </c>
      <c r="P452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3">
        <f t="shared" si="53"/>
        <v>41654.946759259255</v>
      </c>
      <c r="T452" s="13">
        <f t="shared" si="54"/>
        <v>41684.946759259255</v>
      </c>
      <c r="U452">
        <f t="shared" si="55"/>
        <v>-49604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9"/>
        <v>0</v>
      </c>
      <c r="P453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3">
        <f t="shared" si="53"/>
        <v>41634.715173611112</v>
      </c>
      <c r="T453" s="13">
        <f t="shared" si="54"/>
        <v>41664.715173611112</v>
      </c>
      <c r="U453">
        <f t="shared" si="55"/>
        <v>-20000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9"/>
        <v>0.64</v>
      </c>
      <c r="P454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3">
        <f t="shared" si="53"/>
        <v>42107.703877314809</v>
      </c>
      <c r="T454" s="13">
        <f t="shared" si="54"/>
        <v>42137.703877314809</v>
      </c>
      <c r="U454">
        <f t="shared" si="55"/>
        <v>-270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9"/>
        <v>2.740447957839262E-4</v>
      </c>
      <c r="P45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3">
        <f t="shared" si="53"/>
        <v>42038.824988425928</v>
      </c>
      <c r="T455" s="13">
        <f t="shared" si="54"/>
        <v>42054.824988425928</v>
      </c>
      <c r="U455">
        <f t="shared" si="55"/>
        <v>-94849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9"/>
        <v>8.2000000000000007E-3</v>
      </c>
      <c r="P45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3">
        <f t="shared" si="53"/>
        <v>41938.717256944445</v>
      </c>
      <c r="T456" s="13">
        <f t="shared" si="54"/>
        <v>41969.551388888889</v>
      </c>
      <c r="U456">
        <f t="shared" si="55"/>
        <v>-9918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9"/>
        <v>6.9230769230769226E-4</v>
      </c>
      <c r="P45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3">
        <f t="shared" si="53"/>
        <v>40971.002569444441</v>
      </c>
      <c r="T457" s="13">
        <f t="shared" si="54"/>
        <v>41016.021527777775</v>
      </c>
      <c r="U457">
        <f t="shared" si="55"/>
        <v>-64955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9"/>
        <v>6.8631863186318634E-3</v>
      </c>
      <c r="P458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3">
        <f t="shared" si="53"/>
        <v>41547.694456018515</v>
      </c>
      <c r="T458" s="13">
        <f t="shared" si="54"/>
        <v>41569.165972222225</v>
      </c>
      <c r="U458">
        <f t="shared" si="55"/>
        <v>-8827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9"/>
        <v>0</v>
      </c>
      <c r="P459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3">
        <f t="shared" si="53"/>
        <v>41837.767500000002</v>
      </c>
      <c r="T459" s="13">
        <f t="shared" si="54"/>
        <v>41867.767500000002</v>
      </c>
      <c r="U459">
        <f t="shared" si="55"/>
        <v>-20000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9"/>
        <v>8.2100000000000006E-2</v>
      </c>
      <c r="P460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3">
        <f t="shared" si="53"/>
        <v>41378.69976851852</v>
      </c>
      <c r="T460" s="13">
        <f t="shared" si="54"/>
        <v>41408.69976851852</v>
      </c>
      <c r="U460">
        <f t="shared" si="55"/>
        <v>-9179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9"/>
        <v>6.4102564102564103E-4</v>
      </c>
      <c r="P461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3">
        <f t="shared" si="53"/>
        <v>40800.6403587963</v>
      </c>
      <c r="T461" s="13">
        <f t="shared" si="54"/>
        <v>40860.682025462964</v>
      </c>
      <c r="U461">
        <f t="shared" si="55"/>
        <v>-38975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9"/>
        <v>2.9411764705882353E-3</v>
      </c>
      <c r="P462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3">
        <f t="shared" si="53"/>
        <v>41759.542534722219</v>
      </c>
      <c r="T462" s="13">
        <f t="shared" si="54"/>
        <v>41791.166666666664</v>
      </c>
      <c r="U462">
        <f t="shared" si="55"/>
        <v>-8475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9"/>
        <v>0</v>
      </c>
      <c r="P463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3">
        <f t="shared" si="53"/>
        <v>41407.84684027778</v>
      </c>
      <c r="T463" s="13">
        <f t="shared" si="54"/>
        <v>41427.84684027778</v>
      </c>
      <c r="U463">
        <f t="shared" si="55"/>
        <v>-550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9"/>
        <v>0</v>
      </c>
      <c r="P464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3">
        <f t="shared" si="53"/>
        <v>40705.126631944448</v>
      </c>
      <c r="T464" s="13">
        <f t="shared" si="54"/>
        <v>40765.126631944448</v>
      </c>
      <c r="U464">
        <f t="shared" si="55"/>
        <v>-100000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9"/>
        <v>2.2727272727272728E-2</v>
      </c>
      <c r="P465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3">
        <f t="shared" si="53"/>
        <v>40750.710104166668</v>
      </c>
      <c r="T465" s="13">
        <f t="shared" si="54"/>
        <v>40810.710104166668</v>
      </c>
      <c r="U465">
        <f t="shared" si="55"/>
        <v>-53750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9"/>
        <v>9.9009900990099011E-4</v>
      </c>
      <c r="P46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3">
        <f t="shared" si="53"/>
        <v>42488.848784722228</v>
      </c>
      <c r="T466" s="13">
        <f t="shared" si="54"/>
        <v>42508.848784722228</v>
      </c>
      <c r="U466">
        <f t="shared" si="55"/>
        <v>-1009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9"/>
        <v>0.26953125</v>
      </c>
      <c r="P467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3">
        <f t="shared" si="53"/>
        <v>41801.120069444441</v>
      </c>
      <c r="T467" s="13">
        <f t="shared" si="54"/>
        <v>41817.120069444441</v>
      </c>
      <c r="U467">
        <f t="shared" si="55"/>
        <v>-374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9"/>
        <v>7.6E-3</v>
      </c>
      <c r="P468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3">
        <f t="shared" si="53"/>
        <v>41129.942870370374</v>
      </c>
      <c r="T468" s="13">
        <f t="shared" si="54"/>
        <v>41159.942870370374</v>
      </c>
      <c r="U468">
        <f t="shared" si="55"/>
        <v>-9924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9"/>
        <v>0.21575</v>
      </c>
      <c r="P469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3">
        <f t="shared" si="53"/>
        <v>41135.679791666669</v>
      </c>
      <c r="T469" s="13">
        <f t="shared" si="54"/>
        <v>41180.679791666669</v>
      </c>
      <c r="U469">
        <f t="shared" si="55"/>
        <v>-15685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9"/>
        <v>0</v>
      </c>
      <c r="P470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3">
        <f t="shared" si="53"/>
        <v>41041.167627314811</v>
      </c>
      <c r="T470" s="13">
        <f t="shared" si="54"/>
        <v>41101.160474537035</v>
      </c>
      <c r="U470">
        <f t="shared" si="55"/>
        <v>-7500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9"/>
        <v>0</v>
      </c>
      <c r="P471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3">
        <f t="shared" si="53"/>
        <v>41827.989861111113</v>
      </c>
      <c r="T471" s="13">
        <f t="shared" si="54"/>
        <v>41887.989861111113</v>
      </c>
      <c r="U471">
        <f t="shared" si="55"/>
        <v>-6000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9"/>
        <v>1.0200000000000001E-2</v>
      </c>
      <c r="P472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3">
        <f t="shared" si="53"/>
        <v>41605.167696759258</v>
      </c>
      <c r="T472" s="13">
        <f t="shared" si="54"/>
        <v>41655.166666666664</v>
      </c>
      <c r="U472">
        <f t="shared" si="55"/>
        <v>-4949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9"/>
        <v>0.11892727272727273</v>
      </c>
      <c r="P473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3">
        <f t="shared" si="53"/>
        <v>41703.721979166665</v>
      </c>
      <c r="T473" s="13">
        <f t="shared" si="54"/>
        <v>41748.680312500001</v>
      </c>
      <c r="U473">
        <f t="shared" si="55"/>
        <v>-48459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9"/>
        <v>0.17624999999999999</v>
      </c>
      <c r="P474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3">
        <f t="shared" si="53"/>
        <v>41844.922662037039</v>
      </c>
      <c r="T474" s="13">
        <f t="shared" si="54"/>
        <v>41874.922662037039</v>
      </c>
      <c r="U474">
        <f t="shared" si="55"/>
        <v>-659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9"/>
        <v>2.87E-2</v>
      </c>
      <c r="P475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3">
        <f t="shared" si="53"/>
        <v>41869.698136574072</v>
      </c>
      <c r="T475" s="13">
        <f t="shared" si="54"/>
        <v>41899.698136574072</v>
      </c>
      <c r="U475">
        <f t="shared" si="55"/>
        <v>-29139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9"/>
        <v>3.0303030303030303E-4</v>
      </c>
      <c r="P47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3">
        <f t="shared" si="53"/>
        <v>42753.329039351855</v>
      </c>
      <c r="T476" s="13">
        <f t="shared" si="54"/>
        <v>42783.329039351855</v>
      </c>
      <c r="U476">
        <f t="shared" si="55"/>
        <v>-3299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9"/>
        <v>0</v>
      </c>
      <c r="P477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3">
        <f t="shared" si="53"/>
        <v>42100.086145833338</v>
      </c>
      <c r="T477" s="13">
        <f t="shared" si="54"/>
        <v>42130.086145833338</v>
      </c>
      <c r="U477">
        <f t="shared" si="55"/>
        <v>-2000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9"/>
        <v>2.2302681818181819E-2</v>
      </c>
      <c r="P478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3">
        <f t="shared" si="53"/>
        <v>41757.975011574075</v>
      </c>
      <c r="T478" s="13">
        <f t="shared" si="54"/>
        <v>41793.165972222225</v>
      </c>
      <c r="U478">
        <f t="shared" si="55"/>
        <v>-215093.41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9"/>
        <v>0</v>
      </c>
      <c r="P479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3">
        <f t="shared" si="53"/>
        <v>40987.83488425926</v>
      </c>
      <c r="T479" s="13">
        <f t="shared" si="54"/>
        <v>41047.83488425926</v>
      </c>
      <c r="U479">
        <f t="shared" si="55"/>
        <v>-1500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9"/>
        <v>0</v>
      </c>
      <c r="P480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3">
        <f t="shared" si="53"/>
        <v>42065.910983796297</v>
      </c>
      <c r="T480" s="13">
        <f t="shared" si="54"/>
        <v>42095.869317129633</v>
      </c>
      <c r="U480">
        <f t="shared" si="55"/>
        <v>-10000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9"/>
        <v>0.3256</v>
      </c>
      <c r="P481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3">
        <f t="shared" si="53"/>
        <v>41904.407812500001</v>
      </c>
      <c r="T481" s="13">
        <f t="shared" si="54"/>
        <v>41964.449479166666</v>
      </c>
      <c r="U481">
        <f t="shared" si="55"/>
        <v>-10116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9"/>
        <v>0.19409999999999999</v>
      </c>
      <c r="P482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3">
        <f t="shared" si="53"/>
        <v>41465.500173611108</v>
      </c>
      <c r="T482" s="13">
        <f t="shared" si="54"/>
        <v>41495.500173611108</v>
      </c>
      <c r="U482">
        <f t="shared" si="55"/>
        <v>-32236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9"/>
        <v>6.0999999999999999E-2</v>
      </c>
      <c r="P483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3">
        <f t="shared" si="53"/>
        <v>41162.672326388885</v>
      </c>
      <c r="T483" s="13">
        <f t="shared" si="54"/>
        <v>41192.672326388885</v>
      </c>
      <c r="U483">
        <f t="shared" si="55"/>
        <v>-28170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9"/>
        <v>1E-3</v>
      </c>
      <c r="P484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3">
        <f t="shared" si="53"/>
        <v>42447.896875000006</v>
      </c>
      <c r="T484" s="13">
        <f t="shared" si="54"/>
        <v>42474.606944444444</v>
      </c>
      <c r="U484">
        <f t="shared" si="55"/>
        <v>-9990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9"/>
        <v>0.502</v>
      </c>
      <c r="P485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3">
        <f t="shared" si="53"/>
        <v>41243.197592592594</v>
      </c>
      <c r="T485" s="13">
        <f t="shared" si="54"/>
        <v>41303.197592592594</v>
      </c>
      <c r="U485">
        <f t="shared" si="55"/>
        <v>-7470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9"/>
        <v>1.8625E-3</v>
      </c>
      <c r="P486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3">
        <f t="shared" si="53"/>
        <v>42272.93949074074</v>
      </c>
      <c r="T486" s="13">
        <f t="shared" si="54"/>
        <v>42313.981157407412</v>
      </c>
      <c r="U486">
        <f t="shared" si="55"/>
        <v>-79851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9"/>
        <v>0.21906971229845085</v>
      </c>
      <c r="P487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3">
        <f t="shared" si="53"/>
        <v>41381.50577546296</v>
      </c>
      <c r="T487" s="13">
        <f t="shared" si="54"/>
        <v>41411.50577546296</v>
      </c>
      <c r="U487">
        <f t="shared" si="55"/>
        <v>-29640.989999999998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9"/>
        <v>9.0909090909090904E-5</v>
      </c>
      <c r="P48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3">
        <f t="shared" si="53"/>
        <v>41761.94258101852</v>
      </c>
      <c r="T488" s="13">
        <f t="shared" si="54"/>
        <v>41791.94258101852</v>
      </c>
      <c r="U488">
        <f t="shared" si="55"/>
        <v>-549950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9"/>
        <v>0</v>
      </c>
      <c r="P489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3">
        <f t="shared" si="53"/>
        <v>42669.594837962963</v>
      </c>
      <c r="T489" s="13">
        <f t="shared" si="54"/>
        <v>42729.636504629627</v>
      </c>
      <c r="U489">
        <f t="shared" si="55"/>
        <v>-50000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9"/>
        <v>0</v>
      </c>
      <c r="P490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3">
        <f t="shared" si="53"/>
        <v>42714.054398148146</v>
      </c>
      <c r="T490" s="13">
        <f t="shared" si="54"/>
        <v>42744.054398148146</v>
      </c>
      <c r="U490">
        <f t="shared" si="55"/>
        <v>-12000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9"/>
        <v>2.8667813379201833E-3</v>
      </c>
      <c r="P491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3">
        <f t="shared" si="53"/>
        <v>40882.481666666667</v>
      </c>
      <c r="T491" s="13">
        <f t="shared" si="54"/>
        <v>40913.481249999997</v>
      </c>
      <c r="U491">
        <f t="shared" si="55"/>
        <v>-74782</v>
      </c>
    </row>
    <row r="492" spans="1:21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9"/>
        <v>0</v>
      </c>
      <c r="P492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3">
        <f t="shared" si="53"/>
        <v>41113.968576388892</v>
      </c>
      <c r="T492" s="13">
        <f t="shared" si="54"/>
        <v>41143.968576388892</v>
      </c>
      <c r="U492">
        <f t="shared" si="55"/>
        <v>-1000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9"/>
        <v>0</v>
      </c>
      <c r="P493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3">
        <f t="shared" si="53"/>
        <v>42366.982627314821</v>
      </c>
      <c r="T493" s="13">
        <f t="shared" si="54"/>
        <v>42396.982627314821</v>
      </c>
      <c r="U493">
        <f t="shared" si="55"/>
        <v>-10000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9"/>
        <v>0</v>
      </c>
      <c r="P494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3">
        <f t="shared" si="53"/>
        <v>42596.03506944445</v>
      </c>
      <c r="T494" s="13">
        <f t="shared" si="54"/>
        <v>42656.03506944445</v>
      </c>
      <c r="U494">
        <f t="shared" si="55"/>
        <v>-10000000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9"/>
        <v>0</v>
      </c>
      <c r="P495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3">
        <f t="shared" si="53"/>
        <v>42114.726134259254</v>
      </c>
      <c r="T495" s="13">
        <f t="shared" si="54"/>
        <v>42144.726134259254</v>
      </c>
      <c r="U495">
        <f t="shared" si="55"/>
        <v>-30000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9"/>
        <v>1.5499999999999999E-3</v>
      </c>
      <c r="P496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3">
        <f t="shared" si="53"/>
        <v>41799.830613425926</v>
      </c>
      <c r="T496" s="13">
        <f t="shared" si="54"/>
        <v>41823.125</v>
      </c>
      <c r="U496">
        <f t="shared" si="55"/>
        <v>-19969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9"/>
        <v>0</v>
      </c>
      <c r="P497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3">
        <f t="shared" si="53"/>
        <v>42171.827604166669</v>
      </c>
      <c r="T497" s="13">
        <f t="shared" si="54"/>
        <v>42201.827604166669</v>
      </c>
      <c r="U497">
        <f t="shared" si="55"/>
        <v>-7000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9"/>
        <v>1.6666666666666667E-5</v>
      </c>
      <c r="P498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3">
        <f t="shared" si="53"/>
        <v>41620.93141203704</v>
      </c>
      <c r="T498" s="13">
        <f t="shared" si="54"/>
        <v>41680.93141203704</v>
      </c>
      <c r="U498">
        <f t="shared" si="55"/>
        <v>-59999</v>
      </c>
    </row>
    <row r="499" spans="1:21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9"/>
        <v>6.6964285714285711E-3</v>
      </c>
      <c r="P499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3">
        <f t="shared" si="53"/>
        <v>41945.037789351853</v>
      </c>
      <c r="T499" s="13">
        <f t="shared" si="54"/>
        <v>41998.208333333328</v>
      </c>
      <c r="U499">
        <f t="shared" si="55"/>
        <v>-4450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9"/>
        <v>4.5985132395404561E-2</v>
      </c>
      <c r="P500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3">
        <f t="shared" si="53"/>
        <v>40858.762141203704</v>
      </c>
      <c r="T500" s="13">
        <f t="shared" si="54"/>
        <v>40900.762141203704</v>
      </c>
      <c r="U500">
        <f t="shared" si="55"/>
        <v>-62114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9"/>
        <v>9.5500000000000002E-2</v>
      </c>
      <c r="P501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3">
        <f t="shared" si="53"/>
        <v>40043.895462962959</v>
      </c>
      <c r="T501" s="13">
        <f t="shared" si="54"/>
        <v>40098.874305555553</v>
      </c>
      <c r="U501">
        <f t="shared" si="55"/>
        <v>-18090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9"/>
        <v>3.307692307692308E-2</v>
      </c>
      <c r="P502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3">
        <f t="shared" si="53"/>
        <v>40247.886006944449</v>
      </c>
      <c r="T502" s="13">
        <f t="shared" si="54"/>
        <v>40306.927777777775</v>
      </c>
      <c r="U502">
        <f t="shared" si="55"/>
        <v>-6285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9"/>
        <v>0</v>
      </c>
      <c r="P503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3">
        <f t="shared" si="53"/>
        <v>40703.234386574077</v>
      </c>
      <c r="T503" s="13">
        <f t="shared" si="54"/>
        <v>40733.234386574077</v>
      </c>
      <c r="U503">
        <f t="shared" si="55"/>
        <v>-10000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9"/>
        <v>1.15E-2</v>
      </c>
      <c r="P504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3">
        <f t="shared" si="53"/>
        <v>40956.553530092591</v>
      </c>
      <c r="T504" s="13">
        <f t="shared" si="54"/>
        <v>40986.511863425927</v>
      </c>
      <c r="U504">
        <f t="shared" si="55"/>
        <v>-19770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9"/>
        <v>1.7538461538461537E-2</v>
      </c>
      <c r="P505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3">
        <f t="shared" si="53"/>
        <v>41991.526655092588</v>
      </c>
      <c r="T505" s="13">
        <f t="shared" si="54"/>
        <v>42021.526655092588</v>
      </c>
      <c r="U505">
        <f t="shared" si="55"/>
        <v>-6386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9"/>
        <v>1.3673469387755101E-2</v>
      </c>
      <c r="P50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3">
        <f t="shared" si="53"/>
        <v>40949.98364583333</v>
      </c>
      <c r="T506" s="13">
        <f t="shared" si="54"/>
        <v>41009.941979166666</v>
      </c>
      <c r="U506">
        <f t="shared" si="55"/>
        <v>-24165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9"/>
        <v>4.3333333333333331E-3</v>
      </c>
      <c r="P507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3">
        <f t="shared" si="53"/>
        <v>42318.098217592589</v>
      </c>
      <c r="T507" s="13">
        <f t="shared" si="54"/>
        <v>42363.098217592589</v>
      </c>
      <c r="U507">
        <f t="shared" si="55"/>
        <v>-11948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9"/>
        <v>1.25E-3</v>
      </c>
      <c r="P50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3">
        <f t="shared" si="53"/>
        <v>41466.552314814813</v>
      </c>
      <c r="T508" s="13">
        <f t="shared" si="54"/>
        <v>41496.552314814813</v>
      </c>
      <c r="U508">
        <f t="shared" si="55"/>
        <v>-199750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9"/>
        <v>3.2000000000000001E-2</v>
      </c>
      <c r="P509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3">
        <f t="shared" si="53"/>
        <v>41156.958993055552</v>
      </c>
      <c r="T509" s="13">
        <f t="shared" si="54"/>
        <v>41201.958993055552</v>
      </c>
      <c r="U509">
        <f t="shared" si="55"/>
        <v>-19360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9"/>
        <v>8.0000000000000002E-3</v>
      </c>
      <c r="P510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3">
        <f t="shared" si="53"/>
        <v>40995.024317129632</v>
      </c>
      <c r="T510" s="13">
        <f t="shared" si="54"/>
        <v>41054.593055555553</v>
      </c>
      <c r="U510">
        <f t="shared" si="55"/>
        <v>-49600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9"/>
        <v>2E-3</v>
      </c>
      <c r="P511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3">
        <f t="shared" si="53"/>
        <v>42153.631597222222</v>
      </c>
      <c r="T511" s="13">
        <f t="shared" si="54"/>
        <v>42183.631597222222</v>
      </c>
      <c r="U511">
        <f t="shared" si="55"/>
        <v>-4990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9"/>
        <v>0</v>
      </c>
      <c r="P512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3">
        <f t="shared" si="53"/>
        <v>42400.176377314812</v>
      </c>
      <c r="T512" s="13">
        <f t="shared" si="54"/>
        <v>42430.176377314812</v>
      </c>
      <c r="U512">
        <f t="shared" si="55"/>
        <v>-14000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9"/>
        <v>0.03</v>
      </c>
      <c r="P513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3">
        <f t="shared" si="53"/>
        <v>41340.303032407406</v>
      </c>
      <c r="T513" s="13">
        <f t="shared" si="54"/>
        <v>41370.261365740742</v>
      </c>
      <c r="U513">
        <f t="shared" si="55"/>
        <v>-4850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9"/>
        <v>1.3749999999999999E-3</v>
      </c>
      <c r="P514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3">
        <f t="shared" si="53"/>
        <v>42649.742210648154</v>
      </c>
      <c r="T514" s="13">
        <f t="shared" si="54"/>
        <v>42694.783877314811</v>
      </c>
      <c r="U514">
        <f t="shared" si="55"/>
        <v>-7989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6">E515/D515</f>
        <v>0.13924</v>
      </c>
      <c r="P515">
        <f t="shared" ref="P515:P578" si="57">E515/L515</f>
        <v>102.38235294117646</v>
      </c>
      <c r="Q515" t="str">
        <f t="shared" ref="Q515:Q578" si="58">LEFT(N515,SEARCH("/",N515,1)-1)</f>
        <v>film &amp; video</v>
      </c>
      <c r="R515" t="str">
        <f t="shared" ref="R515:R578" si="59">MID(N515,SEARCH("/",N515,1)+1,50)</f>
        <v>animation</v>
      </c>
      <c r="S515" s="13">
        <f t="shared" ref="S515:S578" si="60">(((J515/60)/60)/24)+DATE(1970,1,1)</f>
        <v>42552.653993055559</v>
      </c>
      <c r="T515" s="13">
        <f t="shared" ref="T515:T578" si="61">(((I515/60)/60)/24)+DATE(1970,1,1)</f>
        <v>42597.291666666672</v>
      </c>
      <c r="U515">
        <f t="shared" ref="U515:U578" si="62">E515-D515</f>
        <v>-43038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6"/>
        <v>3.3333333333333333E-2</v>
      </c>
      <c r="P516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3">
        <f t="shared" si="60"/>
        <v>41830.613969907405</v>
      </c>
      <c r="T516" s="13">
        <f t="shared" si="61"/>
        <v>41860.613969907405</v>
      </c>
      <c r="U516">
        <f t="shared" si="62"/>
        <v>-1450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6"/>
        <v>0.25413402061855672</v>
      </c>
      <c r="P517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3">
        <f t="shared" si="60"/>
        <v>42327.490752314814</v>
      </c>
      <c r="T517" s="13">
        <f t="shared" si="61"/>
        <v>42367.490752314814</v>
      </c>
      <c r="U517">
        <f t="shared" si="62"/>
        <v>-72349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6"/>
        <v>0</v>
      </c>
      <c r="P518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3">
        <f t="shared" si="60"/>
        <v>42091.778703703705</v>
      </c>
      <c r="T518" s="13">
        <f t="shared" si="61"/>
        <v>42151.778703703705</v>
      </c>
      <c r="U518">
        <f t="shared" si="62"/>
        <v>-5000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6"/>
        <v>1.3666666666666667E-2</v>
      </c>
      <c r="P519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3">
        <f t="shared" si="60"/>
        <v>42738.615289351852</v>
      </c>
      <c r="T519" s="13">
        <f t="shared" si="61"/>
        <v>42768.615289351852</v>
      </c>
      <c r="U519">
        <f t="shared" si="62"/>
        <v>-14795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6"/>
        <v>0</v>
      </c>
      <c r="P520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3">
        <f t="shared" si="60"/>
        <v>42223.616018518514</v>
      </c>
      <c r="T520" s="13">
        <f t="shared" si="61"/>
        <v>42253.615277777775</v>
      </c>
      <c r="U520">
        <f t="shared" si="62"/>
        <v>-7175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6"/>
        <v>0.22881426547787684</v>
      </c>
      <c r="P521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3">
        <f t="shared" si="60"/>
        <v>41218.391446759262</v>
      </c>
      <c r="T521" s="13">
        <f t="shared" si="61"/>
        <v>41248.391446759262</v>
      </c>
      <c r="U521">
        <f t="shared" si="62"/>
        <v>-9255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6"/>
        <v>1.0209999999999999</v>
      </c>
      <c r="P522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3">
        <f t="shared" si="60"/>
        <v>42318.702094907407</v>
      </c>
      <c r="T522" s="13">
        <f t="shared" si="61"/>
        <v>42348.702094907407</v>
      </c>
      <c r="U522">
        <f t="shared" si="62"/>
        <v>105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6"/>
        <v>1.0464</v>
      </c>
      <c r="P523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3">
        <f t="shared" si="60"/>
        <v>42646.092812499999</v>
      </c>
      <c r="T523" s="13">
        <f t="shared" si="61"/>
        <v>42675.207638888889</v>
      </c>
      <c r="U523">
        <f t="shared" si="62"/>
        <v>232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6"/>
        <v>1.1466666666666667</v>
      </c>
      <c r="P524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3">
        <f t="shared" si="60"/>
        <v>42430.040798611109</v>
      </c>
      <c r="T524" s="13">
        <f t="shared" si="61"/>
        <v>42449.999131944445</v>
      </c>
      <c r="U524">
        <f t="shared" si="62"/>
        <v>440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6"/>
        <v>1.206</v>
      </c>
      <c r="P525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3">
        <f t="shared" si="60"/>
        <v>42238.13282407407</v>
      </c>
      <c r="T525" s="13">
        <f t="shared" si="61"/>
        <v>42268.13282407407</v>
      </c>
      <c r="U525">
        <f t="shared" si="62"/>
        <v>1030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6"/>
        <v>1.0867285714285715</v>
      </c>
      <c r="P526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3">
        <f t="shared" si="60"/>
        <v>42492.717233796298</v>
      </c>
      <c r="T526" s="13">
        <f t="shared" si="61"/>
        <v>42522.717233796298</v>
      </c>
      <c r="U526">
        <f t="shared" si="62"/>
        <v>303.55000000000018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6"/>
        <v>1</v>
      </c>
      <c r="P527">
        <f t="shared" si="57"/>
        <v>1000</v>
      </c>
      <c r="Q527" t="str">
        <f t="shared" si="58"/>
        <v>theater</v>
      </c>
      <c r="R527" t="str">
        <f t="shared" si="59"/>
        <v>plays</v>
      </c>
      <c r="S527" s="13">
        <f t="shared" si="60"/>
        <v>41850.400937500002</v>
      </c>
      <c r="T527" s="13">
        <f t="shared" si="61"/>
        <v>41895.400937500002</v>
      </c>
      <c r="U527">
        <f t="shared" si="62"/>
        <v>0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6"/>
        <v>1.1399999999999999</v>
      </c>
      <c r="P528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3">
        <f t="shared" si="60"/>
        <v>42192.591944444444</v>
      </c>
      <c r="T528" s="13">
        <f t="shared" si="61"/>
        <v>42223.708333333328</v>
      </c>
      <c r="U528">
        <f t="shared" si="62"/>
        <v>210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6"/>
        <v>1.0085</v>
      </c>
      <c r="P529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3">
        <f t="shared" si="60"/>
        <v>42753.205625000002</v>
      </c>
      <c r="T529" s="13">
        <f t="shared" si="61"/>
        <v>42783.670138888891</v>
      </c>
      <c r="U529">
        <f t="shared" si="62"/>
        <v>85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6"/>
        <v>1.1565217391304348</v>
      </c>
      <c r="P530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3">
        <f t="shared" si="60"/>
        <v>42155.920219907406</v>
      </c>
      <c r="T530" s="13">
        <f t="shared" si="61"/>
        <v>42176.888888888891</v>
      </c>
      <c r="U530">
        <f t="shared" si="62"/>
        <v>180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6"/>
        <v>1.3041666666666667</v>
      </c>
      <c r="P531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3">
        <f t="shared" si="60"/>
        <v>42725.031180555554</v>
      </c>
      <c r="T531" s="13">
        <f t="shared" si="61"/>
        <v>42746.208333333328</v>
      </c>
      <c r="U531">
        <f t="shared" si="62"/>
        <v>365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6"/>
        <v>1.0778267254038179</v>
      </c>
      <c r="P532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3">
        <f t="shared" si="60"/>
        <v>42157.591064814813</v>
      </c>
      <c r="T532" s="13">
        <f t="shared" si="61"/>
        <v>42179.083333333328</v>
      </c>
      <c r="U532">
        <f t="shared" si="62"/>
        <v>265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6"/>
        <v>1</v>
      </c>
      <c r="P533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3">
        <f t="shared" si="60"/>
        <v>42676.065150462964</v>
      </c>
      <c r="T533" s="13">
        <f t="shared" si="61"/>
        <v>42721.290972222225</v>
      </c>
      <c r="U533">
        <f t="shared" si="62"/>
        <v>0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6"/>
        <v>1.2324999999999999</v>
      </c>
      <c r="P534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3">
        <f t="shared" si="60"/>
        <v>42473.007037037038</v>
      </c>
      <c r="T534" s="13">
        <f t="shared" si="61"/>
        <v>42503.007037037038</v>
      </c>
      <c r="U534">
        <f t="shared" si="62"/>
        <v>2325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6"/>
        <v>1.002</v>
      </c>
      <c r="P535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3">
        <f t="shared" si="60"/>
        <v>42482.43478009259</v>
      </c>
      <c r="T535" s="13">
        <f t="shared" si="61"/>
        <v>42506.43478009259</v>
      </c>
      <c r="U535">
        <f t="shared" si="62"/>
        <v>4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6"/>
        <v>1.0466666666666666</v>
      </c>
      <c r="P536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3">
        <f t="shared" si="60"/>
        <v>42270.810995370368</v>
      </c>
      <c r="T536" s="13">
        <f t="shared" si="61"/>
        <v>42309.958333333328</v>
      </c>
      <c r="U536">
        <f t="shared" si="62"/>
        <v>700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6"/>
        <v>1.0249999999999999</v>
      </c>
      <c r="P537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3">
        <f t="shared" si="60"/>
        <v>42711.545196759253</v>
      </c>
      <c r="T537" s="13">
        <f t="shared" si="61"/>
        <v>42741.545196759253</v>
      </c>
      <c r="U537">
        <f t="shared" si="62"/>
        <v>50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6"/>
        <v>1.1825757575757576</v>
      </c>
      <c r="P538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3">
        <f t="shared" si="60"/>
        <v>42179.344988425932</v>
      </c>
      <c r="T538" s="13">
        <f t="shared" si="61"/>
        <v>42219.75</v>
      </c>
      <c r="U538">
        <f t="shared" si="62"/>
        <v>602.5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6"/>
        <v>1.2050000000000001</v>
      </c>
      <c r="P539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3">
        <f t="shared" si="60"/>
        <v>42282.768414351856</v>
      </c>
      <c r="T539" s="13">
        <f t="shared" si="61"/>
        <v>42312.810081018513</v>
      </c>
      <c r="U539">
        <f t="shared" si="62"/>
        <v>410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6"/>
        <v>3.0242</v>
      </c>
      <c r="P540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3">
        <f t="shared" si="60"/>
        <v>42473.794710648144</v>
      </c>
      <c r="T540" s="13">
        <f t="shared" si="61"/>
        <v>42503.794710648144</v>
      </c>
      <c r="U540">
        <f t="shared" si="62"/>
        <v>10121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6"/>
        <v>1.00644</v>
      </c>
      <c r="P541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3">
        <f t="shared" si="60"/>
        <v>42535.049849537041</v>
      </c>
      <c r="T541" s="13">
        <f t="shared" si="61"/>
        <v>42556.049849537041</v>
      </c>
      <c r="U541">
        <f t="shared" si="62"/>
        <v>3.2200000000000273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6"/>
        <v>6.666666666666667E-5</v>
      </c>
      <c r="P542">
        <f t="shared" si="57"/>
        <v>1</v>
      </c>
      <c r="Q542" t="str">
        <f t="shared" si="58"/>
        <v>technology</v>
      </c>
      <c r="R542" t="str">
        <f t="shared" si="59"/>
        <v>web</v>
      </c>
      <c r="S542" s="13">
        <f t="shared" si="60"/>
        <v>42009.817199074074</v>
      </c>
      <c r="T542" s="13">
        <f t="shared" si="61"/>
        <v>42039.817199074074</v>
      </c>
      <c r="U542">
        <f t="shared" si="62"/>
        <v>-14999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6"/>
        <v>5.5555555555555558E-3</v>
      </c>
      <c r="P543">
        <f t="shared" si="57"/>
        <v>25</v>
      </c>
      <c r="Q543" t="str">
        <f t="shared" si="58"/>
        <v>technology</v>
      </c>
      <c r="R543" t="str">
        <f t="shared" si="59"/>
        <v>web</v>
      </c>
      <c r="S543" s="13">
        <f t="shared" si="60"/>
        <v>42276.046689814815</v>
      </c>
      <c r="T543" s="13">
        <f t="shared" si="61"/>
        <v>42306.046689814815</v>
      </c>
      <c r="U543">
        <f t="shared" si="62"/>
        <v>-4475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6"/>
        <v>3.9999999999999998E-6</v>
      </c>
      <c r="P544">
        <f t="shared" si="57"/>
        <v>1</v>
      </c>
      <c r="Q544" t="str">
        <f t="shared" si="58"/>
        <v>technology</v>
      </c>
      <c r="R544" t="str">
        <f t="shared" si="59"/>
        <v>web</v>
      </c>
      <c r="S544" s="13">
        <f t="shared" si="60"/>
        <v>42433.737453703703</v>
      </c>
      <c r="T544" s="13">
        <f t="shared" si="61"/>
        <v>42493.695787037039</v>
      </c>
      <c r="U544">
        <f t="shared" si="62"/>
        <v>-249999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6"/>
        <v>3.1818181818181819E-3</v>
      </c>
      <c r="P545">
        <f t="shared" si="57"/>
        <v>35</v>
      </c>
      <c r="Q545" t="str">
        <f t="shared" si="58"/>
        <v>technology</v>
      </c>
      <c r="R545" t="str">
        <f t="shared" si="59"/>
        <v>web</v>
      </c>
      <c r="S545" s="13">
        <f t="shared" si="60"/>
        <v>41914.092152777775</v>
      </c>
      <c r="T545" s="13">
        <f t="shared" si="61"/>
        <v>41944.092152777775</v>
      </c>
      <c r="U545">
        <f t="shared" si="62"/>
        <v>-21930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6"/>
        <v>1.2E-2</v>
      </c>
      <c r="P546">
        <f t="shared" si="57"/>
        <v>3</v>
      </c>
      <c r="Q546" t="str">
        <f t="shared" si="58"/>
        <v>technology</v>
      </c>
      <c r="R546" t="str">
        <f t="shared" si="59"/>
        <v>web</v>
      </c>
      <c r="S546" s="13">
        <f t="shared" si="60"/>
        <v>42525.656944444447</v>
      </c>
      <c r="T546" s="13">
        <f t="shared" si="61"/>
        <v>42555.656944444447</v>
      </c>
      <c r="U546">
        <f t="shared" si="62"/>
        <v>-494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6"/>
        <v>0.27383999999999997</v>
      </c>
      <c r="P547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3">
        <f t="shared" si="60"/>
        <v>42283.592465277776</v>
      </c>
      <c r="T547" s="13">
        <f t="shared" si="61"/>
        <v>42323.634131944447</v>
      </c>
      <c r="U547">
        <f t="shared" si="62"/>
        <v>-36308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6"/>
        <v>8.6666666666666663E-4</v>
      </c>
      <c r="P548">
        <f t="shared" si="57"/>
        <v>26</v>
      </c>
      <c r="Q548" t="str">
        <f t="shared" si="58"/>
        <v>technology</v>
      </c>
      <c r="R548" t="str">
        <f t="shared" si="59"/>
        <v>web</v>
      </c>
      <c r="S548" s="13">
        <f t="shared" si="60"/>
        <v>42249.667997685188</v>
      </c>
      <c r="T548" s="13">
        <f t="shared" si="61"/>
        <v>42294.667997685188</v>
      </c>
      <c r="U548">
        <f t="shared" si="62"/>
        <v>-59948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6"/>
        <v>0</v>
      </c>
      <c r="P549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3">
        <f t="shared" si="60"/>
        <v>42380.696342592593</v>
      </c>
      <c r="T549" s="13">
        <f t="shared" si="61"/>
        <v>42410.696342592593</v>
      </c>
      <c r="U549">
        <f t="shared" si="62"/>
        <v>-7500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6"/>
        <v>8.9999999999999998E-4</v>
      </c>
      <c r="P550">
        <f t="shared" si="57"/>
        <v>9</v>
      </c>
      <c r="Q550" t="str">
        <f t="shared" si="58"/>
        <v>technology</v>
      </c>
      <c r="R550" t="str">
        <f t="shared" si="59"/>
        <v>web</v>
      </c>
      <c r="S550" s="13">
        <f t="shared" si="60"/>
        <v>42276.903333333335</v>
      </c>
      <c r="T550" s="13">
        <f t="shared" si="61"/>
        <v>42306.903333333335</v>
      </c>
      <c r="U550">
        <f t="shared" si="62"/>
        <v>-9991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6"/>
        <v>2.7199999999999998E-2</v>
      </c>
      <c r="P551">
        <f t="shared" si="57"/>
        <v>8.5</v>
      </c>
      <c r="Q551" t="str">
        <f t="shared" si="58"/>
        <v>technology</v>
      </c>
      <c r="R551" t="str">
        <f t="shared" si="59"/>
        <v>web</v>
      </c>
      <c r="S551" s="13">
        <f t="shared" si="60"/>
        <v>42163.636828703704</v>
      </c>
      <c r="T551" s="13">
        <f t="shared" si="61"/>
        <v>42193.636828703704</v>
      </c>
      <c r="U551">
        <f t="shared" si="62"/>
        <v>-2432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6"/>
        <v>7.0000000000000001E-3</v>
      </c>
      <c r="P552">
        <f t="shared" si="57"/>
        <v>8.75</v>
      </c>
      <c r="Q552" t="str">
        <f t="shared" si="58"/>
        <v>technology</v>
      </c>
      <c r="R552" t="str">
        <f t="shared" si="59"/>
        <v>web</v>
      </c>
      <c r="S552" s="13">
        <f t="shared" si="60"/>
        <v>42753.678761574076</v>
      </c>
      <c r="T552" s="13">
        <f t="shared" si="61"/>
        <v>42766.208333333328</v>
      </c>
      <c r="U552">
        <f t="shared" si="62"/>
        <v>-4965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6"/>
        <v>5.0413333333333331E-2</v>
      </c>
      <c r="P553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3">
        <f t="shared" si="60"/>
        <v>42173.275740740741</v>
      </c>
      <c r="T553" s="13">
        <f t="shared" si="61"/>
        <v>42217.745138888888</v>
      </c>
      <c r="U553">
        <f t="shared" si="62"/>
        <v>-71219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6"/>
        <v>0</v>
      </c>
      <c r="P554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3">
        <f t="shared" si="60"/>
        <v>42318.616851851853</v>
      </c>
      <c r="T554" s="13">
        <f t="shared" si="61"/>
        <v>42378.616851851853</v>
      </c>
      <c r="U554">
        <f t="shared" si="62"/>
        <v>-45000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6"/>
        <v>4.9199999999999999E-3</v>
      </c>
      <c r="P555">
        <f t="shared" si="57"/>
        <v>20.5</v>
      </c>
      <c r="Q555" t="str">
        <f t="shared" si="58"/>
        <v>technology</v>
      </c>
      <c r="R555" t="str">
        <f t="shared" si="59"/>
        <v>web</v>
      </c>
      <c r="S555" s="13">
        <f t="shared" si="60"/>
        <v>41927.71980324074</v>
      </c>
      <c r="T555" s="13">
        <f t="shared" si="61"/>
        <v>41957.761469907404</v>
      </c>
      <c r="U555">
        <f t="shared" si="62"/>
        <v>-24877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6"/>
        <v>0.36589147286821705</v>
      </c>
      <c r="P556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3">
        <f t="shared" si="60"/>
        <v>41901.684861111113</v>
      </c>
      <c r="T556" s="13">
        <f t="shared" si="61"/>
        <v>41931.684861111113</v>
      </c>
      <c r="U556">
        <f t="shared" si="62"/>
        <v>-2454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6"/>
        <v>0</v>
      </c>
      <c r="P557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3">
        <f t="shared" si="60"/>
        <v>42503.353506944448</v>
      </c>
      <c r="T557" s="13">
        <f t="shared" si="61"/>
        <v>42533.353506944448</v>
      </c>
      <c r="U557">
        <f t="shared" si="62"/>
        <v>-7500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6"/>
        <v>2.5000000000000001E-2</v>
      </c>
      <c r="P558">
        <f t="shared" si="57"/>
        <v>200</v>
      </c>
      <c r="Q558" t="str">
        <f t="shared" si="58"/>
        <v>technology</v>
      </c>
      <c r="R558" t="str">
        <f t="shared" si="59"/>
        <v>web</v>
      </c>
      <c r="S558" s="13">
        <f t="shared" si="60"/>
        <v>42345.860150462962</v>
      </c>
      <c r="T558" s="13">
        <f t="shared" si="61"/>
        <v>42375.860150462962</v>
      </c>
      <c r="U558">
        <f t="shared" si="62"/>
        <v>-7800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6"/>
        <v>9.1066666666666674E-3</v>
      </c>
      <c r="P559">
        <f t="shared" si="57"/>
        <v>68.3</v>
      </c>
      <c r="Q559" t="str">
        <f t="shared" si="58"/>
        <v>technology</v>
      </c>
      <c r="R559" t="str">
        <f t="shared" si="59"/>
        <v>web</v>
      </c>
      <c r="S559" s="13">
        <f t="shared" si="60"/>
        <v>42676.942164351851</v>
      </c>
      <c r="T559" s="13">
        <f t="shared" si="61"/>
        <v>42706.983831018515</v>
      </c>
      <c r="U559">
        <f t="shared" si="62"/>
        <v>-148634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6"/>
        <v>0</v>
      </c>
      <c r="P560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3">
        <f t="shared" si="60"/>
        <v>42057.883159722223</v>
      </c>
      <c r="T560" s="13">
        <f t="shared" si="61"/>
        <v>42087.841493055559</v>
      </c>
      <c r="U560">
        <f t="shared" si="62"/>
        <v>-750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6"/>
        <v>2.0833333333333335E-4</v>
      </c>
      <c r="P561">
        <f t="shared" si="57"/>
        <v>50</v>
      </c>
      <c r="Q561" t="str">
        <f t="shared" si="58"/>
        <v>technology</v>
      </c>
      <c r="R561" t="str">
        <f t="shared" si="59"/>
        <v>web</v>
      </c>
      <c r="S561" s="13">
        <f t="shared" si="60"/>
        <v>42321.283101851848</v>
      </c>
      <c r="T561" s="13">
        <f t="shared" si="61"/>
        <v>42351.283101851848</v>
      </c>
      <c r="U561">
        <f t="shared" si="62"/>
        <v>-239950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6"/>
        <v>1.2E-4</v>
      </c>
      <c r="P562">
        <f t="shared" si="57"/>
        <v>4</v>
      </c>
      <c r="Q562" t="str">
        <f t="shared" si="58"/>
        <v>technology</v>
      </c>
      <c r="R562" t="str">
        <f t="shared" si="59"/>
        <v>web</v>
      </c>
      <c r="S562" s="13">
        <f t="shared" si="60"/>
        <v>41960.771354166667</v>
      </c>
      <c r="T562" s="13">
        <f t="shared" si="61"/>
        <v>41990.771354166667</v>
      </c>
      <c r="U562">
        <f t="shared" si="62"/>
        <v>-99988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6"/>
        <v>3.6666666666666666E-3</v>
      </c>
      <c r="P563">
        <f t="shared" si="57"/>
        <v>27.5</v>
      </c>
      <c r="Q563" t="str">
        <f t="shared" si="58"/>
        <v>technology</v>
      </c>
      <c r="R563" t="str">
        <f t="shared" si="59"/>
        <v>web</v>
      </c>
      <c r="S563" s="13">
        <f t="shared" si="60"/>
        <v>42268.658715277779</v>
      </c>
      <c r="T563" s="13">
        <f t="shared" si="61"/>
        <v>42303.658715277779</v>
      </c>
      <c r="U563">
        <f t="shared" si="62"/>
        <v>-14945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6"/>
        <v>0</v>
      </c>
      <c r="P564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3">
        <f t="shared" si="60"/>
        <v>42692.389062500006</v>
      </c>
      <c r="T564" s="13">
        <f t="shared" si="61"/>
        <v>42722.389062500006</v>
      </c>
      <c r="U564">
        <f t="shared" si="62"/>
        <v>-50000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6"/>
        <v>9.0666666666666662E-4</v>
      </c>
      <c r="P565">
        <f t="shared" si="57"/>
        <v>34</v>
      </c>
      <c r="Q565" t="str">
        <f t="shared" si="58"/>
        <v>technology</v>
      </c>
      <c r="R565" t="str">
        <f t="shared" si="59"/>
        <v>web</v>
      </c>
      <c r="S565" s="13">
        <f t="shared" si="60"/>
        <v>42022.069988425923</v>
      </c>
      <c r="T565" s="13">
        <f t="shared" si="61"/>
        <v>42052.069988425923</v>
      </c>
      <c r="U565">
        <f t="shared" si="62"/>
        <v>-74932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6"/>
        <v>5.5555555555555558E-5</v>
      </c>
      <c r="P566">
        <f t="shared" si="57"/>
        <v>1</v>
      </c>
      <c r="Q566" t="str">
        <f t="shared" si="58"/>
        <v>technology</v>
      </c>
      <c r="R566" t="str">
        <f t="shared" si="59"/>
        <v>web</v>
      </c>
      <c r="S566" s="13">
        <f t="shared" si="60"/>
        <v>42411.942997685182</v>
      </c>
      <c r="T566" s="13">
        <f t="shared" si="61"/>
        <v>42441.942997685182</v>
      </c>
      <c r="U566">
        <f t="shared" si="62"/>
        <v>-17999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6"/>
        <v>0</v>
      </c>
      <c r="P567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3">
        <f t="shared" si="60"/>
        <v>42165.785289351858</v>
      </c>
      <c r="T567" s="13">
        <f t="shared" si="61"/>
        <v>42195.785289351858</v>
      </c>
      <c r="U567">
        <f t="shared" si="62"/>
        <v>-25000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6"/>
        <v>2.0000000000000001E-4</v>
      </c>
      <c r="P568">
        <f t="shared" si="57"/>
        <v>1</v>
      </c>
      <c r="Q568" t="str">
        <f t="shared" si="58"/>
        <v>technology</v>
      </c>
      <c r="R568" t="str">
        <f t="shared" si="59"/>
        <v>web</v>
      </c>
      <c r="S568" s="13">
        <f t="shared" si="60"/>
        <v>42535.68440972222</v>
      </c>
      <c r="T568" s="13">
        <f t="shared" si="61"/>
        <v>42565.68440972222</v>
      </c>
      <c r="U568">
        <f t="shared" si="62"/>
        <v>-4999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6"/>
        <v>0</v>
      </c>
      <c r="P569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3">
        <f t="shared" si="60"/>
        <v>41975.842523148152</v>
      </c>
      <c r="T569" s="13">
        <f t="shared" si="61"/>
        <v>42005.842523148152</v>
      </c>
      <c r="U569">
        <f t="shared" si="62"/>
        <v>-10000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6"/>
        <v>0.01</v>
      </c>
      <c r="P570">
        <f t="shared" si="57"/>
        <v>49</v>
      </c>
      <c r="Q570" t="str">
        <f t="shared" si="58"/>
        <v>technology</v>
      </c>
      <c r="R570" t="str">
        <f t="shared" si="59"/>
        <v>web</v>
      </c>
      <c r="S570" s="13">
        <f t="shared" si="60"/>
        <v>42348.9215625</v>
      </c>
      <c r="T570" s="13">
        <f t="shared" si="61"/>
        <v>42385.458333333328</v>
      </c>
      <c r="U570">
        <f t="shared" si="62"/>
        <v>-24255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6"/>
        <v>8.0000000000000002E-3</v>
      </c>
      <c r="P571">
        <f t="shared" si="57"/>
        <v>20</v>
      </c>
      <c r="Q571" t="str">
        <f t="shared" si="58"/>
        <v>technology</v>
      </c>
      <c r="R571" t="str">
        <f t="shared" si="59"/>
        <v>web</v>
      </c>
      <c r="S571" s="13">
        <f t="shared" si="60"/>
        <v>42340.847361111111</v>
      </c>
      <c r="T571" s="13">
        <f t="shared" si="61"/>
        <v>42370.847361111111</v>
      </c>
      <c r="U571">
        <f t="shared" si="62"/>
        <v>-2480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6"/>
        <v>1.6705882352941177E-3</v>
      </c>
      <c r="P572">
        <f t="shared" si="57"/>
        <v>142</v>
      </c>
      <c r="Q572" t="str">
        <f t="shared" si="58"/>
        <v>technology</v>
      </c>
      <c r="R572" t="str">
        <f t="shared" si="59"/>
        <v>web</v>
      </c>
      <c r="S572" s="13">
        <f t="shared" si="60"/>
        <v>42388.798252314817</v>
      </c>
      <c r="T572" s="13">
        <f t="shared" si="61"/>
        <v>42418.798252314817</v>
      </c>
      <c r="U572">
        <f t="shared" si="62"/>
        <v>-84858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6"/>
        <v>4.2399999999999998E-3</v>
      </c>
      <c r="P573">
        <f t="shared" si="57"/>
        <v>53</v>
      </c>
      <c r="Q573" t="str">
        <f t="shared" si="58"/>
        <v>technology</v>
      </c>
      <c r="R573" t="str">
        <f t="shared" si="59"/>
        <v>web</v>
      </c>
      <c r="S573" s="13">
        <f t="shared" si="60"/>
        <v>42192.816238425927</v>
      </c>
      <c r="T573" s="13">
        <f t="shared" si="61"/>
        <v>42212.165972222225</v>
      </c>
      <c r="U573">
        <f t="shared" si="62"/>
        <v>-24894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6"/>
        <v>0</v>
      </c>
      <c r="P574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3">
        <f t="shared" si="60"/>
        <v>42282.71629629629</v>
      </c>
      <c r="T574" s="13">
        <f t="shared" si="61"/>
        <v>42312.757962962962</v>
      </c>
      <c r="U574">
        <f t="shared" si="62"/>
        <v>-2500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6"/>
        <v>3.892538925389254E-3</v>
      </c>
      <c r="P575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3">
        <f t="shared" si="60"/>
        <v>41963.050127314811</v>
      </c>
      <c r="T575" s="13">
        <f t="shared" si="61"/>
        <v>42022.05</v>
      </c>
      <c r="U575">
        <f t="shared" si="62"/>
        <v>-88542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6"/>
        <v>7.1556350626118068E-3</v>
      </c>
      <c r="P576">
        <f t="shared" si="57"/>
        <v>20</v>
      </c>
      <c r="Q576" t="str">
        <f t="shared" si="58"/>
        <v>technology</v>
      </c>
      <c r="R576" t="str">
        <f t="shared" si="59"/>
        <v>web</v>
      </c>
      <c r="S576" s="13">
        <f t="shared" si="60"/>
        <v>42632.443368055552</v>
      </c>
      <c r="T576" s="13">
        <f t="shared" si="61"/>
        <v>42662.443368055552</v>
      </c>
      <c r="U576">
        <f t="shared" si="62"/>
        <v>-11100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6"/>
        <v>4.3166666666666666E-3</v>
      </c>
      <c r="P577">
        <f t="shared" si="57"/>
        <v>64.75</v>
      </c>
      <c r="Q577" t="str">
        <f t="shared" si="58"/>
        <v>technology</v>
      </c>
      <c r="R577" t="str">
        <f t="shared" si="59"/>
        <v>web</v>
      </c>
      <c r="S577" s="13">
        <f t="shared" si="60"/>
        <v>42138.692627314813</v>
      </c>
      <c r="T577" s="13">
        <f t="shared" si="61"/>
        <v>42168.692627314813</v>
      </c>
      <c r="U577">
        <f t="shared" si="62"/>
        <v>-59741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6"/>
        <v>1.2500000000000001E-5</v>
      </c>
      <c r="P578">
        <f t="shared" si="57"/>
        <v>1</v>
      </c>
      <c r="Q578" t="str">
        <f t="shared" si="58"/>
        <v>technology</v>
      </c>
      <c r="R578" t="str">
        <f t="shared" si="59"/>
        <v>web</v>
      </c>
      <c r="S578" s="13">
        <f t="shared" si="60"/>
        <v>42031.471666666665</v>
      </c>
      <c r="T578" s="13">
        <f t="shared" si="61"/>
        <v>42091.43</v>
      </c>
      <c r="U578">
        <f t="shared" si="62"/>
        <v>-79999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63">E579/D579</f>
        <v>2E-3</v>
      </c>
      <c r="P579">
        <f t="shared" ref="P579:P642" si="64">E579/L579</f>
        <v>10</v>
      </c>
      <c r="Q579" t="str">
        <f t="shared" ref="Q579:Q642" si="65">LEFT(N579,SEARCH("/",N579,1)-1)</f>
        <v>technology</v>
      </c>
      <c r="R579" t="str">
        <f t="shared" ref="R579:R642" si="66">MID(N579,SEARCH("/",N579,1)+1,50)</f>
        <v>web</v>
      </c>
      <c r="S579" s="13">
        <f t="shared" ref="S579:S642" si="67">(((J579/60)/60)/24)+DATE(1970,1,1)</f>
        <v>42450.589143518519</v>
      </c>
      <c r="T579" s="13">
        <f t="shared" ref="T579:T642" si="68">(((I579/60)/60)/24)+DATE(1970,1,1)</f>
        <v>42510.589143518519</v>
      </c>
      <c r="U579">
        <f t="shared" ref="U579:U642" si="69">E579-D579</f>
        <v>-4990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63"/>
        <v>1.12E-4</v>
      </c>
      <c r="P580">
        <f t="shared" si="64"/>
        <v>2</v>
      </c>
      <c r="Q580" t="str">
        <f t="shared" si="65"/>
        <v>technology</v>
      </c>
      <c r="R580" t="str">
        <f t="shared" si="66"/>
        <v>web</v>
      </c>
      <c r="S580" s="13">
        <f t="shared" si="67"/>
        <v>42230.578622685185</v>
      </c>
      <c r="T580" s="13">
        <f t="shared" si="68"/>
        <v>42254.578622685185</v>
      </c>
      <c r="U580">
        <f t="shared" si="69"/>
        <v>-124986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63"/>
        <v>1.4583333333333334E-2</v>
      </c>
      <c r="P581">
        <f t="shared" si="64"/>
        <v>35</v>
      </c>
      <c r="Q581" t="str">
        <f t="shared" si="65"/>
        <v>technology</v>
      </c>
      <c r="R581" t="str">
        <f t="shared" si="66"/>
        <v>web</v>
      </c>
      <c r="S581" s="13">
        <f t="shared" si="67"/>
        <v>41968.852118055554</v>
      </c>
      <c r="T581" s="13">
        <f t="shared" si="68"/>
        <v>41998.852118055554</v>
      </c>
      <c r="U581">
        <f t="shared" si="69"/>
        <v>-11825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63"/>
        <v>3.3333333333333332E-4</v>
      </c>
      <c r="P582">
        <f t="shared" si="64"/>
        <v>1</v>
      </c>
      <c r="Q582" t="str">
        <f t="shared" si="65"/>
        <v>technology</v>
      </c>
      <c r="R582" t="str">
        <f t="shared" si="66"/>
        <v>web</v>
      </c>
      <c r="S582" s="13">
        <f t="shared" si="67"/>
        <v>42605.908182870371</v>
      </c>
      <c r="T582" s="13">
        <f t="shared" si="68"/>
        <v>42635.908182870371</v>
      </c>
      <c r="U582">
        <f t="shared" si="69"/>
        <v>-2999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63"/>
        <v>0</v>
      </c>
      <c r="P583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13">
        <f t="shared" si="67"/>
        <v>42188.012777777782</v>
      </c>
      <c r="T583" s="13">
        <f t="shared" si="68"/>
        <v>42218.012777777782</v>
      </c>
      <c r="U583">
        <f t="shared" si="69"/>
        <v>-400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63"/>
        <v>0</v>
      </c>
      <c r="P584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13">
        <f t="shared" si="67"/>
        <v>42055.739803240736</v>
      </c>
      <c r="T584" s="13">
        <f t="shared" si="68"/>
        <v>42078.75</v>
      </c>
      <c r="U584">
        <f t="shared" si="69"/>
        <v>-100000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63"/>
        <v>1.1111111111111112E-4</v>
      </c>
      <c r="P585">
        <f t="shared" si="64"/>
        <v>1</v>
      </c>
      <c r="Q585" t="str">
        <f t="shared" si="65"/>
        <v>technology</v>
      </c>
      <c r="R585" t="str">
        <f t="shared" si="66"/>
        <v>web</v>
      </c>
      <c r="S585" s="13">
        <f t="shared" si="67"/>
        <v>42052.93850694444</v>
      </c>
      <c r="T585" s="13">
        <f t="shared" si="68"/>
        <v>42082.896840277783</v>
      </c>
      <c r="U585">
        <f t="shared" si="69"/>
        <v>-8999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63"/>
        <v>0.01</v>
      </c>
      <c r="P586">
        <f t="shared" si="64"/>
        <v>5</v>
      </c>
      <c r="Q586" t="str">
        <f t="shared" si="65"/>
        <v>technology</v>
      </c>
      <c r="R586" t="str">
        <f t="shared" si="66"/>
        <v>web</v>
      </c>
      <c r="S586" s="13">
        <f t="shared" si="67"/>
        <v>42049.716620370367</v>
      </c>
      <c r="T586" s="13">
        <f t="shared" si="68"/>
        <v>42079.674953703703</v>
      </c>
      <c r="U586">
        <f t="shared" si="69"/>
        <v>-990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63"/>
        <v>0</v>
      </c>
      <c r="P587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13">
        <f t="shared" si="67"/>
        <v>42283.3909375</v>
      </c>
      <c r="T587" s="13">
        <f t="shared" si="68"/>
        <v>42339</v>
      </c>
      <c r="U587">
        <f t="shared" si="69"/>
        <v>-9000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63"/>
        <v>5.5999999999999999E-3</v>
      </c>
      <c r="P588">
        <f t="shared" si="64"/>
        <v>14</v>
      </c>
      <c r="Q588" t="str">
        <f t="shared" si="65"/>
        <v>technology</v>
      </c>
      <c r="R588" t="str">
        <f t="shared" si="66"/>
        <v>web</v>
      </c>
      <c r="S588" s="13">
        <f t="shared" si="67"/>
        <v>42020.854247685187</v>
      </c>
      <c r="T588" s="13">
        <f t="shared" si="68"/>
        <v>42050.854247685187</v>
      </c>
      <c r="U588">
        <f t="shared" si="69"/>
        <v>-9944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63"/>
        <v>9.0833333333333335E-2</v>
      </c>
      <c r="P589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3">
        <f t="shared" si="67"/>
        <v>42080.757326388892</v>
      </c>
      <c r="T589" s="13">
        <f t="shared" si="68"/>
        <v>42110.757326388892</v>
      </c>
      <c r="U589">
        <f t="shared" si="69"/>
        <v>-27275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63"/>
        <v>3.3444444444444443E-2</v>
      </c>
      <c r="P590">
        <f t="shared" si="64"/>
        <v>150.5</v>
      </c>
      <c r="Q590" t="str">
        <f t="shared" si="65"/>
        <v>technology</v>
      </c>
      <c r="R590" t="str">
        <f t="shared" si="66"/>
        <v>web</v>
      </c>
      <c r="S590" s="13">
        <f t="shared" si="67"/>
        <v>42631.769513888896</v>
      </c>
      <c r="T590" s="13">
        <f t="shared" si="68"/>
        <v>42691.811180555553</v>
      </c>
      <c r="U590">
        <f t="shared" si="69"/>
        <v>-8699</v>
      </c>
    </row>
    <row r="591" spans="1:21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63"/>
        <v>1.3333333333333334E-4</v>
      </c>
      <c r="P591">
        <f t="shared" si="64"/>
        <v>1</v>
      </c>
      <c r="Q591" t="str">
        <f t="shared" si="65"/>
        <v>technology</v>
      </c>
      <c r="R591" t="str">
        <f t="shared" si="66"/>
        <v>web</v>
      </c>
      <c r="S591" s="13">
        <f t="shared" si="67"/>
        <v>42178.614571759259</v>
      </c>
      <c r="T591" s="13">
        <f t="shared" si="68"/>
        <v>42193.614571759259</v>
      </c>
      <c r="U591">
        <f t="shared" si="69"/>
        <v>-7499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63"/>
        <v>4.4600000000000001E-2</v>
      </c>
      <c r="P592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3">
        <f t="shared" si="67"/>
        <v>42377.554756944446</v>
      </c>
      <c r="T592" s="13">
        <f t="shared" si="68"/>
        <v>42408.542361111111</v>
      </c>
      <c r="U592">
        <f t="shared" si="69"/>
        <v>-4777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63"/>
        <v>6.0999999999999997E-4</v>
      </c>
      <c r="P593">
        <f t="shared" si="64"/>
        <v>30.5</v>
      </c>
      <c r="Q593" t="str">
        <f t="shared" si="65"/>
        <v>technology</v>
      </c>
      <c r="R593" t="str">
        <f t="shared" si="66"/>
        <v>web</v>
      </c>
      <c r="S593" s="13">
        <f t="shared" si="67"/>
        <v>42177.543171296296</v>
      </c>
      <c r="T593" s="13">
        <f t="shared" si="68"/>
        <v>42207.543171296296</v>
      </c>
      <c r="U593">
        <f t="shared" si="69"/>
        <v>-99939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63"/>
        <v>3.3333333333333333E-2</v>
      </c>
      <c r="P594">
        <f t="shared" si="64"/>
        <v>250</v>
      </c>
      <c r="Q594" t="str">
        <f t="shared" si="65"/>
        <v>technology</v>
      </c>
      <c r="R594" t="str">
        <f t="shared" si="66"/>
        <v>web</v>
      </c>
      <c r="S594" s="13">
        <f t="shared" si="67"/>
        <v>41946.232175925928</v>
      </c>
      <c r="T594" s="13">
        <f t="shared" si="68"/>
        <v>41976.232175925921</v>
      </c>
      <c r="U594">
        <f t="shared" si="69"/>
        <v>-7250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63"/>
        <v>0.23</v>
      </c>
      <c r="P595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3">
        <f t="shared" si="67"/>
        <v>42070.677604166667</v>
      </c>
      <c r="T595" s="13">
        <f t="shared" si="68"/>
        <v>42100.635937500003</v>
      </c>
      <c r="U595">
        <f t="shared" si="69"/>
        <v>-385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63"/>
        <v>1.0399999999999999E-3</v>
      </c>
      <c r="P596">
        <f t="shared" si="64"/>
        <v>13</v>
      </c>
      <c r="Q596" t="str">
        <f t="shared" si="65"/>
        <v>technology</v>
      </c>
      <c r="R596" t="str">
        <f t="shared" si="66"/>
        <v>web</v>
      </c>
      <c r="S596" s="13">
        <f t="shared" si="67"/>
        <v>42446.780162037037</v>
      </c>
      <c r="T596" s="13">
        <f t="shared" si="68"/>
        <v>42476.780162037037</v>
      </c>
      <c r="U596">
        <f t="shared" si="69"/>
        <v>-24974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63"/>
        <v>4.2599999999999999E-3</v>
      </c>
      <c r="P597">
        <f t="shared" si="64"/>
        <v>53.25</v>
      </c>
      <c r="Q597" t="str">
        <f t="shared" si="65"/>
        <v>technology</v>
      </c>
      <c r="R597" t="str">
        <f t="shared" si="66"/>
        <v>web</v>
      </c>
      <c r="S597" s="13">
        <f t="shared" si="67"/>
        <v>42083.069884259254</v>
      </c>
      <c r="T597" s="13">
        <f t="shared" si="68"/>
        <v>42128.069884259254</v>
      </c>
      <c r="U597">
        <f t="shared" si="69"/>
        <v>-99574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63"/>
        <v>2.9999999999999997E-4</v>
      </c>
      <c r="P598">
        <f t="shared" si="64"/>
        <v>3</v>
      </c>
      <c r="Q598" t="str">
        <f t="shared" si="65"/>
        <v>technology</v>
      </c>
      <c r="R598" t="str">
        <f t="shared" si="66"/>
        <v>web</v>
      </c>
      <c r="S598" s="13">
        <f t="shared" si="67"/>
        <v>42646.896898148145</v>
      </c>
      <c r="T598" s="13">
        <f t="shared" si="68"/>
        <v>42676.896898148145</v>
      </c>
      <c r="U598">
        <f t="shared" si="69"/>
        <v>-19994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63"/>
        <v>2.6666666666666666E-3</v>
      </c>
      <c r="P599">
        <f t="shared" si="64"/>
        <v>10</v>
      </c>
      <c r="Q599" t="str">
        <f t="shared" si="65"/>
        <v>technology</v>
      </c>
      <c r="R599" t="str">
        <f t="shared" si="66"/>
        <v>web</v>
      </c>
      <c r="S599" s="13">
        <f t="shared" si="67"/>
        <v>42545.705266203702</v>
      </c>
      <c r="T599" s="13">
        <f t="shared" si="68"/>
        <v>42582.666666666672</v>
      </c>
      <c r="U599">
        <f t="shared" si="69"/>
        <v>-7480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63"/>
        <v>0.34</v>
      </c>
      <c r="P600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3">
        <f t="shared" si="67"/>
        <v>41948.00209490741</v>
      </c>
      <c r="T600" s="13">
        <f t="shared" si="68"/>
        <v>41978.00209490741</v>
      </c>
      <c r="U600">
        <f t="shared" si="69"/>
        <v>-1650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63"/>
        <v>6.2E-4</v>
      </c>
      <c r="P601">
        <f t="shared" si="64"/>
        <v>15.5</v>
      </c>
      <c r="Q601" t="str">
        <f t="shared" si="65"/>
        <v>technology</v>
      </c>
      <c r="R601" t="str">
        <f t="shared" si="66"/>
        <v>web</v>
      </c>
      <c r="S601" s="13">
        <f t="shared" si="67"/>
        <v>42047.812523148154</v>
      </c>
      <c r="T601" s="13">
        <f t="shared" si="68"/>
        <v>42071.636111111111</v>
      </c>
      <c r="U601">
        <f t="shared" si="69"/>
        <v>-49969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63"/>
        <v>0.02</v>
      </c>
      <c r="P602">
        <f t="shared" si="64"/>
        <v>100</v>
      </c>
      <c r="Q602" t="str">
        <f t="shared" si="65"/>
        <v>technology</v>
      </c>
      <c r="R602" t="str">
        <f t="shared" si="66"/>
        <v>web</v>
      </c>
      <c r="S602" s="13">
        <f t="shared" si="67"/>
        <v>42073.798171296294</v>
      </c>
      <c r="T602" s="13">
        <f t="shared" si="68"/>
        <v>42133.798171296294</v>
      </c>
      <c r="U602">
        <f t="shared" si="69"/>
        <v>-4900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63"/>
        <v>1.4E-2</v>
      </c>
      <c r="P603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3">
        <f t="shared" si="67"/>
        <v>41969.858090277776</v>
      </c>
      <c r="T603" s="13">
        <f t="shared" si="68"/>
        <v>41999.858090277776</v>
      </c>
      <c r="U603">
        <f t="shared" si="69"/>
        <v>-9860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63"/>
        <v>0</v>
      </c>
      <c r="P604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13">
        <f t="shared" si="67"/>
        <v>42143.79415509259</v>
      </c>
      <c r="T604" s="13">
        <f t="shared" si="68"/>
        <v>42173.79415509259</v>
      </c>
      <c r="U604">
        <f t="shared" si="69"/>
        <v>-70000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63"/>
        <v>3.9334666666666664E-2</v>
      </c>
      <c r="P605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3">
        <f t="shared" si="67"/>
        <v>41835.639155092591</v>
      </c>
      <c r="T605" s="13">
        <f t="shared" si="68"/>
        <v>41865.639155092591</v>
      </c>
      <c r="U605">
        <f t="shared" si="69"/>
        <v>-14409.98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63"/>
        <v>0</v>
      </c>
      <c r="P606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13">
        <f t="shared" si="67"/>
        <v>41849.035370370373</v>
      </c>
      <c r="T606" s="13">
        <f t="shared" si="68"/>
        <v>41879.035370370373</v>
      </c>
      <c r="U606">
        <f t="shared" si="69"/>
        <v>-1500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63"/>
        <v>2.6200000000000001E-2</v>
      </c>
      <c r="P607">
        <f t="shared" si="64"/>
        <v>16.375</v>
      </c>
      <c r="Q607" t="str">
        <f t="shared" si="65"/>
        <v>technology</v>
      </c>
      <c r="R607" t="str">
        <f t="shared" si="66"/>
        <v>web</v>
      </c>
      <c r="S607" s="13">
        <f t="shared" si="67"/>
        <v>42194.357731481476</v>
      </c>
      <c r="T607" s="13">
        <f t="shared" si="68"/>
        <v>42239.357731481476</v>
      </c>
      <c r="U607">
        <f t="shared" si="69"/>
        <v>-4869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63"/>
        <v>2E-3</v>
      </c>
      <c r="P608">
        <f t="shared" si="64"/>
        <v>10</v>
      </c>
      <c r="Q608" t="str">
        <f t="shared" si="65"/>
        <v>technology</v>
      </c>
      <c r="R608" t="str">
        <f t="shared" si="66"/>
        <v>web</v>
      </c>
      <c r="S608" s="13">
        <f t="shared" si="67"/>
        <v>42102.650567129633</v>
      </c>
      <c r="T608" s="13">
        <f t="shared" si="68"/>
        <v>42148.625</v>
      </c>
      <c r="U608">
        <f t="shared" si="69"/>
        <v>-4990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63"/>
        <v>0</v>
      </c>
      <c r="P609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13">
        <f t="shared" si="67"/>
        <v>42300.825648148151</v>
      </c>
      <c r="T609" s="13">
        <f t="shared" si="68"/>
        <v>42330.867314814815</v>
      </c>
      <c r="U609">
        <f t="shared" si="69"/>
        <v>-250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63"/>
        <v>9.7400000000000004E-3</v>
      </c>
      <c r="P610">
        <f t="shared" si="64"/>
        <v>292.2</v>
      </c>
      <c r="Q610" t="str">
        <f t="shared" si="65"/>
        <v>technology</v>
      </c>
      <c r="R610" t="str">
        <f t="shared" si="66"/>
        <v>web</v>
      </c>
      <c r="S610" s="13">
        <f t="shared" si="67"/>
        <v>42140.921064814815</v>
      </c>
      <c r="T610" s="13">
        <f t="shared" si="68"/>
        <v>42170.921064814815</v>
      </c>
      <c r="U610">
        <f t="shared" si="69"/>
        <v>-148539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63"/>
        <v>6.41025641025641E-3</v>
      </c>
      <c r="P611">
        <f t="shared" si="64"/>
        <v>5</v>
      </c>
      <c r="Q611" t="str">
        <f t="shared" si="65"/>
        <v>technology</v>
      </c>
      <c r="R611" t="str">
        <f t="shared" si="66"/>
        <v>web</v>
      </c>
      <c r="S611" s="13">
        <f t="shared" si="67"/>
        <v>42307.034074074079</v>
      </c>
      <c r="T611" s="13">
        <f t="shared" si="68"/>
        <v>42337.075740740736</v>
      </c>
      <c r="U611">
        <f t="shared" si="69"/>
        <v>-775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63"/>
        <v>0</v>
      </c>
      <c r="P612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13">
        <f t="shared" si="67"/>
        <v>42086.83085648148</v>
      </c>
      <c r="T612" s="13">
        <f t="shared" si="68"/>
        <v>42116.83085648148</v>
      </c>
      <c r="U612">
        <f t="shared" si="69"/>
        <v>-13803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63"/>
        <v>0</v>
      </c>
      <c r="P613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13">
        <f t="shared" si="67"/>
        <v>42328.560613425929</v>
      </c>
      <c r="T613" s="13">
        <f t="shared" si="68"/>
        <v>42388.560613425929</v>
      </c>
      <c r="U613">
        <f t="shared" si="69"/>
        <v>-80000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63"/>
        <v>0</v>
      </c>
      <c r="P614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13">
        <f t="shared" si="67"/>
        <v>42585.031782407401</v>
      </c>
      <c r="T614" s="13">
        <f t="shared" si="68"/>
        <v>42615.031782407401</v>
      </c>
      <c r="U614">
        <f t="shared" si="69"/>
        <v>-10000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63"/>
        <v>0.21363333333333334</v>
      </c>
      <c r="P615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3">
        <f t="shared" si="67"/>
        <v>42247.496759259258</v>
      </c>
      <c r="T615" s="13">
        <f t="shared" si="68"/>
        <v>42278.207638888889</v>
      </c>
      <c r="U615">
        <f t="shared" si="69"/>
        <v>-47182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63"/>
        <v>0</v>
      </c>
      <c r="P616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13">
        <f t="shared" si="67"/>
        <v>42515.061805555553</v>
      </c>
      <c r="T616" s="13">
        <f t="shared" si="68"/>
        <v>42545.061805555553</v>
      </c>
      <c r="U616">
        <f t="shared" si="69"/>
        <v>-10000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63"/>
        <v>0</v>
      </c>
      <c r="P617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13">
        <f t="shared" si="67"/>
        <v>42242.122210648144</v>
      </c>
      <c r="T617" s="13">
        <f t="shared" si="68"/>
        <v>42272.122210648144</v>
      </c>
      <c r="U617">
        <f t="shared" si="69"/>
        <v>-515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63"/>
        <v>0</v>
      </c>
      <c r="P618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13">
        <f t="shared" si="67"/>
        <v>42761.376238425932</v>
      </c>
      <c r="T618" s="13">
        <f t="shared" si="68"/>
        <v>42791.376238425932</v>
      </c>
      <c r="U618">
        <f t="shared" si="69"/>
        <v>-5000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63"/>
        <v>0.03</v>
      </c>
      <c r="P619">
        <f t="shared" si="64"/>
        <v>20</v>
      </c>
      <c r="Q619" t="str">
        <f t="shared" si="65"/>
        <v>technology</v>
      </c>
      <c r="R619" t="str">
        <f t="shared" si="66"/>
        <v>web</v>
      </c>
      <c r="S619" s="13">
        <f t="shared" si="67"/>
        <v>42087.343090277776</v>
      </c>
      <c r="T619" s="13">
        <f t="shared" si="68"/>
        <v>42132.343090277776</v>
      </c>
      <c r="U619">
        <f t="shared" si="69"/>
        <v>-1940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63"/>
        <v>0</v>
      </c>
      <c r="P620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13">
        <f t="shared" si="67"/>
        <v>42317.810219907406</v>
      </c>
      <c r="T620" s="13">
        <f t="shared" si="68"/>
        <v>42347.810219907406</v>
      </c>
      <c r="U620">
        <f t="shared" si="69"/>
        <v>-400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63"/>
        <v>3.9999999999999998E-7</v>
      </c>
      <c r="P621">
        <f t="shared" si="64"/>
        <v>1</v>
      </c>
      <c r="Q621" t="str">
        <f t="shared" si="65"/>
        <v>technology</v>
      </c>
      <c r="R621" t="str">
        <f t="shared" si="66"/>
        <v>web</v>
      </c>
      <c r="S621" s="13">
        <f t="shared" si="67"/>
        <v>41908.650347222225</v>
      </c>
      <c r="T621" s="13">
        <f t="shared" si="68"/>
        <v>41968.692013888889</v>
      </c>
      <c r="U621">
        <f t="shared" si="69"/>
        <v>-2499999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63"/>
        <v>0.01</v>
      </c>
      <c r="P622">
        <f t="shared" si="64"/>
        <v>300</v>
      </c>
      <c r="Q622" t="str">
        <f t="shared" si="65"/>
        <v>technology</v>
      </c>
      <c r="R622" t="str">
        <f t="shared" si="66"/>
        <v>web</v>
      </c>
      <c r="S622" s="13">
        <f t="shared" si="67"/>
        <v>41831.716874999998</v>
      </c>
      <c r="T622" s="13">
        <f t="shared" si="68"/>
        <v>41876.716874999998</v>
      </c>
      <c r="U622">
        <f t="shared" si="69"/>
        <v>-29700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63"/>
        <v>1.044E-2</v>
      </c>
      <c r="P623">
        <f t="shared" si="64"/>
        <v>87</v>
      </c>
      <c r="Q623" t="str">
        <f t="shared" si="65"/>
        <v>technology</v>
      </c>
      <c r="R623" t="str">
        <f t="shared" si="66"/>
        <v>web</v>
      </c>
      <c r="S623" s="13">
        <f t="shared" si="67"/>
        <v>42528.987696759257</v>
      </c>
      <c r="T623" s="13">
        <f t="shared" si="68"/>
        <v>42558.987696759257</v>
      </c>
      <c r="U623">
        <f t="shared" si="69"/>
        <v>-24739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63"/>
        <v>5.6833333333333333E-2</v>
      </c>
      <c r="P624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3">
        <f t="shared" si="67"/>
        <v>42532.774745370371</v>
      </c>
      <c r="T624" s="13">
        <f t="shared" si="68"/>
        <v>42552.774745370371</v>
      </c>
      <c r="U624">
        <f t="shared" si="69"/>
        <v>-5659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63"/>
        <v>0</v>
      </c>
      <c r="P625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13">
        <f t="shared" si="67"/>
        <v>42122.009224537032</v>
      </c>
      <c r="T625" s="13">
        <f t="shared" si="68"/>
        <v>42152.009224537032</v>
      </c>
      <c r="U625">
        <f t="shared" si="69"/>
        <v>-75000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63"/>
        <v>0</v>
      </c>
      <c r="P626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13">
        <f t="shared" si="67"/>
        <v>42108.988900462966</v>
      </c>
      <c r="T626" s="13">
        <f t="shared" si="68"/>
        <v>42138.988900462966</v>
      </c>
      <c r="U626">
        <f t="shared" si="69"/>
        <v>-5000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63"/>
        <v>0</v>
      </c>
      <c r="P627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13">
        <f t="shared" si="67"/>
        <v>42790.895567129628</v>
      </c>
      <c r="T627" s="13">
        <f t="shared" si="68"/>
        <v>42820.853900462964</v>
      </c>
      <c r="U627">
        <f t="shared" si="69"/>
        <v>-25000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63"/>
        <v>0.17380000000000001</v>
      </c>
      <c r="P628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3">
        <f t="shared" si="67"/>
        <v>42198.559479166666</v>
      </c>
      <c r="T628" s="13">
        <f t="shared" si="68"/>
        <v>42231.556944444441</v>
      </c>
      <c r="U628">
        <f t="shared" si="69"/>
        <v>-20655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63"/>
        <v>2.0000000000000001E-4</v>
      </c>
      <c r="P629">
        <f t="shared" si="64"/>
        <v>90</v>
      </c>
      <c r="Q629" t="str">
        <f t="shared" si="65"/>
        <v>technology</v>
      </c>
      <c r="R629" t="str">
        <f t="shared" si="66"/>
        <v>web</v>
      </c>
      <c r="S629" s="13">
        <f t="shared" si="67"/>
        <v>42384.306840277779</v>
      </c>
      <c r="T629" s="13">
        <f t="shared" si="68"/>
        <v>42443.958333333328</v>
      </c>
      <c r="U629">
        <f t="shared" si="69"/>
        <v>-449910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63"/>
        <v>0</v>
      </c>
      <c r="P630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13">
        <f t="shared" si="67"/>
        <v>41803.692789351851</v>
      </c>
      <c r="T630" s="13">
        <f t="shared" si="68"/>
        <v>41833.692789351851</v>
      </c>
      <c r="U630">
        <f t="shared" si="69"/>
        <v>-5000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63"/>
        <v>1.75E-3</v>
      </c>
      <c r="P631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3">
        <f t="shared" si="67"/>
        <v>42474.637824074074</v>
      </c>
      <c r="T631" s="13">
        <f t="shared" si="68"/>
        <v>42504.637824074074</v>
      </c>
      <c r="U631">
        <f t="shared" si="69"/>
        <v>-199650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63"/>
        <v>8.3340278356529708E-4</v>
      </c>
      <c r="P632">
        <f t="shared" si="64"/>
        <v>10</v>
      </c>
      <c r="Q632" t="str">
        <f t="shared" si="65"/>
        <v>technology</v>
      </c>
      <c r="R632" t="str">
        <f t="shared" si="66"/>
        <v>web</v>
      </c>
      <c r="S632" s="13">
        <f t="shared" si="67"/>
        <v>42223.619456018518</v>
      </c>
      <c r="T632" s="13">
        <f t="shared" si="68"/>
        <v>42253.215277777781</v>
      </c>
      <c r="U632">
        <f t="shared" si="69"/>
        <v>-11989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63"/>
        <v>1.38E-2</v>
      </c>
      <c r="P633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3">
        <f t="shared" si="67"/>
        <v>42489.772326388891</v>
      </c>
      <c r="T633" s="13">
        <f t="shared" si="68"/>
        <v>42518.772326388891</v>
      </c>
      <c r="U633">
        <f t="shared" si="69"/>
        <v>-49310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63"/>
        <v>0</v>
      </c>
      <c r="P634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13">
        <f t="shared" si="67"/>
        <v>42303.659317129626</v>
      </c>
      <c r="T634" s="13">
        <f t="shared" si="68"/>
        <v>42333.700983796298</v>
      </c>
      <c r="U634">
        <f t="shared" si="69"/>
        <v>-20000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63"/>
        <v>0.1245</v>
      </c>
      <c r="P635">
        <f t="shared" si="64"/>
        <v>49.8</v>
      </c>
      <c r="Q635" t="str">
        <f t="shared" si="65"/>
        <v>technology</v>
      </c>
      <c r="R635" t="str">
        <f t="shared" si="66"/>
        <v>web</v>
      </c>
      <c r="S635" s="13">
        <f t="shared" si="67"/>
        <v>42507.29932870371</v>
      </c>
      <c r="T635" s="13">
        <f t="shared" si="68"/>
        <v>42538.958333333328</v>
      </c>
      <c r="U635">
        <f t="shared" si="69"/>
        <v>-8755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63"/>
        <v>2.0000000000000001E-4</v>
      </c>
      <c r="P636">
        <f t="shared" si="64"/>
        <v>1</v>
      </c>
      <c r="Q636" t="str">
        <f t="shared" si="65"/>
        <v>technology</v>
      </c>
      <c r="R636" t="str">
        <f t="shared" si="66"/>
        <v>web</v>
      </c>
      <c r="S636" s="13">
        <f t="shared" si="67"/>
        <v>42031.928576388891</v>
      </c>
      <c r="T636" s="13">
        <f t="shared" si="68"/>
        <v>42061.928576388891</v>
      </c>
      <c r="U636">
        <f t="shared" si="69"/>
        <v>-4999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63"/>
        <v>8.0000000000000007E-5</v>
      </c>
      <c r="P637">
        <f t="shared" si="64"/>
        <v>2</v>
      </c>
      <c r="Q637" t="str">
        <f t="shared" si="65"/>
        <v>technology</v>
      </c>
      <c r="R637" t="str">
        <f t="shared" si="66"/>
        <v>web</v>
      </c>
      <c r="S637" s="13">
        <f t="shared" si="67"/>
        <v>42076.092152777783</v>
      </c>
      <c r="T637" s="13">
        <f t="shared" si="68"/>
        <v>42106.092152777783</v>
      </c>
      <c r="U637">
        <f t="shared" si="69"/>
        <v>-24998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63"/>
        <v>2E-3</v>
      </c>
      <c r="P638">
        <f t="shared" si="64"/>
        <v>4</v>
      </c>
      <c r="Q638" t="str">
        <f t="shared" si="65"/>
        <v>technology</v>
      </c>
      <c r="R638" t="str">
        <f t="shared" si="66"/>
        <v>web</v>
      </c>
      <c r="S638" s="13">
        <f t="shared" si="67"/>
        <v>42131.455439814818</v>
      </c>
      <c r="T638" s="13">
        <f t="shared" si="68"/>
        <v>42161.44930555555</v>
      </c>
      <c r="U638">
        <f t="shared" si="69"/>
        <v>-1996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63"/>
        <v>0</v>
      </c>
      <c r="P639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13">
        <f t="shared" si="67"/>
        <v>42762.962013888886</v>
      </c>
      <c r="T639" s="13">
        <f t="shared" si="68"/>
        <v>42791.961111111115</v>
      </c>
      <c r="U639">
        <f t="shared" si="69"/>
        <v>-100000</v>
      </c>
    </row>
    <row r="640" spans="1:21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63"/>
        <v>9.0000000000000006E-5</v>
      </c>
      <c r="P640">
        <f t="shared" si="64"/>
        <v>3</v>
      </c>
      <c r="Q640" t="str">
        <f t="shared" si="65"/>
        <v>technology</v>
      </c>
      <c r="R640" t="str">
        <f t="shared" si="66"/>
        <v>web</v>
      </c>
      <c r="S640" s="13">
        <f t="shared" si="67"/>
        <v>42759.593310185184</v>
      </c>
      <c r="T640" s="13">
        <f t="shared" si="68"/>
        <v>42819.55164351852</v>
      </c>
      <c r="U640">
        <f t="shared" si="69"/>
        <v>-199982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63"/>
        <v>9.9999999999999995E-7</v>
      </c>
      <c r="P641">
        <f t="shared" si="64"/>
        <v>1</v>
      </c>
      <c r="Q641" t="str">
        <f t="shared" si="65"/>
        <v>technology</v>
      </c>
      <c r="R641" t="str">
        <f t="shared" si="66"/>
        <v>web</v>
      </c>
      <c r="S641" s="13">
        <f t="shared" si="67"/>
        <v>41865.583275462966</v>
      </c>
      <c r="T641" s="13">
        <f t="shared" si="68"/>
        <v>41925.583275462966</v>
      </c>
      <c r="U641">
        <f t="shared" si="69"/>
        <v>-999999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63"/>
        <v>1.4428571428571428</v>
      </c>
      <c r="P642">
        <f t="shared" si="64"/>
        <v>50.5</v>
      </c>
      <c r="Q642" t="str">
        <f t="shared" si="65"/>
        <v>technology</v>
      </c>
      <c r="R642" t="str">
        <f t="shared" si="66"/>
        <v>wearables</v>
      </c>
      <c r="S642" s="13">
        <f t="shared" si="67"/>
        <v>42683.420312500006</v>
      </c>
      <c r="T642" s="13">
        <f t="shared" si="68"/>
        <v>42698.958333333328</v>
      </c>
      <c r="U642">
        <f t="shared" si="69"/>
        <v>31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70">E643/D643</f>
        <v>1.1916249999999999</v>
      </c>
      <c r="P643">
        <f t="shared" ref="P643:P706" si="71">E643/L643</f>
        <v>151.31746031746033</v>
      </c>
      <c r="Q643" t="str">
        <f t="shared" ref="Q643:Q706" si="72">LEFT(N643,SEARCH("/",N643,1)-1)</f>
        <v>technology</v>
      </c>
      <c r="R643" t="str">
        <f t="shared" ref="R643:R706" si="73">MID(N643,SEARCH("/",N643,1)+1,50)</f>
        <v>wearables</v>
      </c>
      <c r="S643" s="13">
        <f t="shared" ref="S643:S706" si="74">(((J643/60)/60)/24)+DATE(1970,1,1)</f>
        <v>42199.57</v>
      </c>
      <c r="T643" s="13">
        <f t="shared" ref="T643:T706" si="75">(((I643/60)/60)/24)+DATE(1970,1,1)</f>
        <v>42229.57</v>
      </c>
      <c r="U643">
        <f t="shared" ref="U643:U706" si="76">E643-D643</f>
        <v>7665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70"/>
        <v>14.604850000000001</v>
      </c>
      <c r="P644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3">
        <f t="shared" si="74"/>
        <v>42199.651319444441</v>
      </c>
      <c r="T644" s="13">
        <f t="shared" si="75"/>
        <v>42235.651319444441</v>
      </c>
      <c r="U644">
        <f t="shared" si="76"/>
        <v>272097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70"/>
        <v>1.0580799999999999</v>
      </c>
      <c r="P645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3">
        <f t="shared" si="74"/>
        <v>42100.642071759255</v>
      </c>
      <c r="T645" s="13">
        <f t="shared" si="75"/>
        <v>42155.642071759255</v>
      </c>
      <c r="U645">
        <f t="shared" si="76"/>
        <v>1452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70"/>
        <v>3.0011791999999997</v>
      </c>
      <c r="P646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3">
        <f t="shared" si="74"/>
        <v>41898.665960648148</v>
      </c>
      <c r="T646" s="13">
        <f t="shared" si="75"/>
        <v>41941.041666666664</v>
      </c>
      <c r="U646">
        <f t="shared" si="76"/>
        <v>50029.479999999996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70"/>
        <v>2.7869999999999999</v>
      </c>
      <c r="P647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3">
        <f t="shared" si="74"/>
        <v>42564.026319444441</v>
      </c>
      <c r="T647" s="13">
        <f t="shared" si="75"/>
        <v>42594.026319444441</v>
      </c>
      <c r="U647">
        <f t="shared" si="76"/>
        <v>3574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70"/>
        <v>1.3187625000000001</v>
      </c>
      <c r="P648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3">
        <f t="shared" si="74"/>
        <v>41832.852627314816</v>
      </c>
      <c r="T648" s="13">
        <f t="shared" si="75"/>
        <v>41862.852627314816</v>
      </c>
      <c r="U648">
        <f t="shared" si="76"/>
        <v>255.01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70"/>
        <v>1.0705</v>
      </c>
      <c r="P649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3">
        <f t="shared" si="74"/>
        <v>42416.767928240741</v>
      </c>
      <c r="T649" s="13">
        <f t="shared" si="75"/>
        <v>42446.726261574076</v>
      </c>
      <c r="U649">
        <f t="shared" si="76"/>
        <v>141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70"/>
        <v>1.2682285714285715</v>
      </c>
      <c r="P650">
        <f t="shared" si="71"/>
        <v>1644</v>
      </c>
      <c r="Q650" t="str">
        <f t="shared" si="72"/>
        <v>technology</v>
      </c>
      <c r="R650" t="str">
        <f t="shared" si="73"/>
        <v>wearables</v>
      </c>
      <c r="S650" s="13">
        <f t="shared" si="74"/>
        <v>41891.693379629629</v>
      </c>
      <c r="T650" s="13">
        <f t="shared" si="75"/>
        <v>41926.693379629629</v>
      </c>
      <c r="U650">
        <f t="shared" si="76"/>
        <v>9388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70"/>
        <v>1.3996</v>
      </c>
      <c r="P651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3">
        <f t="shared" si="74"/>
        <v>41877.912187499998</v>
      </c>
      <c r="T651" s="13">
        <f t="shared" si="75"/>
        <v>41898.912187499998</v>
      </c>
      <c r="U651">
        <f t="shared" si="76"/>
        <v>999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70"/>
        <v>1.1240000000000001</v>
      </c>
      <c r="P652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3">
        <f t="shared" si="74"/>
        <v>41932.036851851852</v>
      </c>
      <c r="T652" s="13">
        <f t="shared" si="75"/>
        <v>41992.078518518523</v>
      </c>
      <c r="U652">
        <f t="shared" si="76"/>
        <v>186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70"/>
        <v>1.00528</v>
      </c>
      <c r="P653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3">
        <f t="shared" si="74"/>
        <v>41956.017488425925</v>
      </c>
      <c r="T653" s="13">
        <f t="shared" si="75"/>
        <v>41986.017488425925</v>
      </c>
      <c r="U653">
        <f t="shared" si="76"/>
        <v>132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70"/>
        <v>1.0046666666666666</v>
      </c>
      <c r="P654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3">
        <f t="shared" si="74"/>
        <v>42675.690393518518</v>
      </c>
      <c r="T654" s="13">
        <f t="shared" si="75"/>
        <v>42705.732060185182</v>
      </c>
      <c r="U654">
        <f t="shared" si="76"/>
        <v>14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70"/>
        <v>1.4144600000000001</v>
      </c>
      <c r="P655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3">
        <f t="shared" si="74"/>
        <v>42199.618518518517</v>
      </c>
      <c r="T655" s="13">
        <f t="shared" si="75"/>
        <v>42236.618518518517</v>
      </c>
      <c r="U655">
        <f t="shared" si="76"/>
        <v>31084.5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70"/>
        <v>2.6729166666666666</v>
      </c>
      <c r="P656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3">
        <f t="shared" si="74"/>
        <v>42163.957326388889</v>
      </c>
      <c r="T656" s="13">
        <f t="shared" si="75"/>
        <v>42193.957326388889</v>
      </c>
      <c r="U656">
        <f t="shared" si="76"/>
        <v>20075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70"/>
        <v>1.4688749999999999</v>
      </c>
      <c r="P657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3">
        <f t="shared" si="74"/>
        <v>42045.957314814819</v>
      </c>
      <c r="T657" s="13">
        <f t="shared" si="75"/>
        <v>42075.915648148148</v>
      </c>
      <c r="U657">
        <f t="shared" si="76"/>
        <v>3751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70"/>
        <v>2.1356000000000002</v>
      </c>
      <c r="P658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3">
        <f t="shared" si="74"/>
        <v>42417.804618055554</v>
      </c>
      <c r="T658" s="13">
        <f t="shared" si="75"/>
        <v>42477.762951388882</v>
      </c>
      <c r="U658">
        <f t="shared" si="76"/>
        <v>5678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70"/>
        <v>1.2569999999999999</v>
      </c>
      <c r="P659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3">
        <f t="shared" si="74"/>
        <v>42331.84574074074</v>
      </c>
      <c r="T659" s="13">
        <f t="shared" si="75"/>
        <v>42361.84574074074</v>
      </c>
      <c r="U659">
        <f t="shared" si="76"/>
        <v>3855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70"/>
        <v>1.0446206037108834</v>
      </c>
      <c r="P660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3">
        <f t="shared" si="74"/>
        <v>42179.160752314812</v>
      </c>
      <c r="T660" s="13">
        <f t="shared" si="75"/>
        <v>42211.75</v>
      </c>
      <c r="U660">
        <f t="shared" si="76"/>
        <v>1289</v>
      </c>
    </row>
    <row r="661" spans="1:21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70"/>
        <v>1.0056666666666667</v>
      </c>
      <c r="P661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3">
        <f t="shared" si="74"/>
        <v>42209.593692129631</v>
      </c>
      <c r="T661" s="13">
        <f t="shared" si="75"/>
        <v>42239.593692129631</v>
      </c>
      <c r="U661">
        <f t="shared" si="76"/>
        <v>17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70"/>
        <v>3.058E-2</v>
      </c>
      <c r="P662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3">
        <f t="shared" si="74"/>
        <v>41922.741655092592</v>
      </c>
      <c r="T662" s="13">
        <f t="shared" si="75"/>
        <v>41952.783321759263</v>
      </c>
      <c r="U662">
        <f t="shared" si="76"/>
        <v>-48471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70"/>
        <v>9.4999999999999998E-3</v>
      </c>
      <c r="P663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3">
        <f t="shared" si="74"/>
        <v>42636.645358796297</v>
      </c>
      <c r="T663" s="13">
        <f t="shared" si="75"/>
        <v>42666.645358796297</v>
      </c>
      <c r="U663">
        <f t="shared" si="76"/>
        <v>-9905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70"/>
        <v>4.0000000000000001E-3</v>
      </c>
      <c r="P664">
        <f t="shared" si="71"/>
        <v>39</v>
      </c>
      <c r="Q664" t="str">
        <f t="shared" si="72"/>
        <v>technology</v>
      </c>
      <c r="R664" t="str">
        <f t="shared" si="73"/>
        <v>wearables</v>
      </c>
      <c r="S664" s="13">
        <f t="shared" si="74"/>
        <v>41990.438043981485</v>
      </c>
      <c r="T664" s="13">
        <f t="shared" si="75"/>
        <v>42020.438043981485</v>
      </c>
      <c r="U664">
        <f t="shared" si="76"/>
        <v>-38844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70"/>
        <v>3.5000000000000001E-3</v>
      </c>
      <c r="P665">
        <f t="shared" si="71"/>
        <v>100</v>
      </c>
      <c r="Q665" t="str">
        <f t="shared" si="72"/>
        <v>technology</v>
      </c>
      <c r="R665" t="str">
        <f t="shared" si="73"/>
        <v>wearables</v>
      </c>
      <c r="S665" s="13">
        <f t="shared" si="74"/>
        <v>42173.843240740738</v>
      </c>
      <c r="T665" s="13">
        <f t="shared" si="75"/>
        <v>42203.843240740738</v>
      </c>
      <c r="U665">
        <f t="shared" si="76"/>
        <v>-199300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70"/>
        <v>7.5333333333333335E-2</v>
      </c>
      <c r="P666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3">
        <f t="shared" si="74"/>
        <v>42077.666377314818</v>
      </c>
      <c r="T666" s="13">
        <f t="shared" si="75"/>
        <v>42107.666377314818</v>
      </c>
      <c r="U666">
        <f t="shared" si="76"/>
        <v>-11096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70"/>
        <v>0.18640000000000001</v>
      </c>
      <c r="P667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3">
        <f t="shared" si="74"/>
        <v>42688.711354166662</v>
      </c>
      <c r="T667" s="13">
        <f t="shared" si="75"/>
        <v>42748.711354166662</v>
      </c>
      <c r="U667">
        <f t="shared" si="76"/>
        <v>-8136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70"/>
        <v>4.0000000000000003E-5</v>
      </c>
      <c r="P668">
        <f t="shared" si="71"/>
        <v>2</v>
      </c>
      <c r="Q668" t="str">
        <f t="shared" si="72"/>
        <v>technology</v>
      </c>
      <c r="R668" t="str">
        <f t="shared" si="73"/>
        <v>wearables</v>
      </c>
      <c r="S668" s="13">
        <f t="shared" si="74"/>
        <v>41838.832152777781</v>
      </c>
      <c r="T668" s="13">
        <f t="shared" si="75"/>
        <v>41868.832152777781</v>
      </c>
      <c r="U668">
        <f t="shared" si="76"/>
        <v>-199992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70"/>
        <v>0.1002</v>
      </c>
      <c r="P669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3">
        <f t="shared" si="74"/>
        <v>42632.373414351852</v>
      </c>
      <c r="T669" s="13">
        <f t="shared" si="75"/>
        <v>42672.373414351852</v>
      </c>
      <c r="U669">
        <f t="shared" si="76"/>
        <v>-44990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70"/>
        <v>4.5600000000000002E-2</v>
      </c>
      <c r="P670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3">
        <f t="shared" si="74"/>
        <v>42090.831273148149</v>
      </c>
      <c r="T670" s="13">
        <f t="shared" si="75"/>
        <v>42135.831273148149</v>
      </c>
      <c r="U670">
        <f t="shared" si="76"/>
        <v>-14316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70"/>
        <v>0.21507499999999999</v>
      </c>
      <c r="P671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3">
        <f t="shared" si="74"/>
        <v>42527.625671296293</v>
      </c>
      <c r="T671" s="13">
        <f t="shared" si="75"/>
        <v>42557.625671296293</v>
      </c>
      <c r="U671">
        <f t="shared" si="76"/>
        <v>-156985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70"/>
        <v>0.29276666666666668</v>
      </c>
      <c r="P672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3">
        <f t="shared" si="74"/>
        <v>42506.709722222222</v>
      </c>
      <c r="T672" s="13">
        <f t="shared" si="75"/>
        <v>42540.340277777781</v>
      </c>
      <c r="U672">
        <f t="shared" si="76"/>
        <v>-63651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70"/>
        <v>0.39426666666666665</v>
      </c>
      <c r="P673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3">
        <f t="shared" si="74"/>
        <v>41984.692731481482</v>
      </c>
      <c r="T673" s="13">
        <f t="shared" si="75"/>
        <v>42018.166666666672</v>
      </c>
      <c r="U673">
        <f t="shared" si="76"/>
        <v>-18172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70"/>
        <v>0.21628</v>
      </c>
      <c r="P674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3">
        <f t="shared" si="74"/>
        <v>41974.219490740739</v>
      </c>
      <c r="T674" s="13">
        <f t="shared" si="75"/>
        <v>42005.207638888889</v>
      </c>
      <c r="U674">
        <f t="shared" si="76"/>
        <v>-39186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70"/>
        <v>2.0500000000000002E-3</v>
      </c>
      <c r="P675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3">
        <f t="shared" si="74"/>
        <v>41838.840474537035</v>
      </c>
      <c r="T675" s="13">
        <f t="shared" si="75"/>
        <v>41883.840474537035</v>
      </c>
      <c r="U675">
        <f t="shared" si="76"/>
        <v>-99795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70"/>
        <v>2.9999999999999997E-4</v>
      </c>
      <c r="P676">
        <f t="shared" si="71"/>
        <v>7.5</v>
      </c>
      <c r="Q676" t="str">
        <f t="shared" si="72"/>
        <v>technology</v>
      </c>
      <c r="R676" t="str">
        <f t="shared" si="73"/>
        <v>wearables</v>
      </c>
      <c r="S676" s="13">
        <f t="shared" si="74"/>
        <v>41803.116053240738</v>
      </c>
      <c r="T676" s="13">
        <f t="shared" si="75"/>
        <v>41863.116053240738</v>
      </c>
      <c r="U676">
        <f t="shared" si="76"/>
        <v>-49985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70"/>
        <v>0.14849999999999999</v>
      </c>
      <c r="P677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3">
        <f t="shared" si="74"/>
        <v>41975.930601851855</v>
      </c>
      <c r="T677" s="13">
        <f t="shared" si="75"/>
        <v>42005.290972222225</v>
      </c>
      <c r="U677">
        <f t="shared" si="76"/>
        <v>-5109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70"/>
        <v>1.4710000000000001E-2</v>
      </c>
      <c r="P678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3">
        <f t="shared" si="74"/>
        <v>42012.768298611118</v>
      </c>
      <c r="T678" s="13">
        <f t="shared" si="75"/>
        <v>42042.768298611118</v>
      </c>
      <c r="U678">
        <f t="shared" si="76"/>
        <v>-98529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70"/>
        <v>0.25584000000000001</v>
      </c>
      <c r="P679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3">
        <f t="shared" si="74"/>
        <v>42504.403877314813</v>
      </c>
      <c r="T679" s="13">
        <f t="shared" si="75"/>
        <v>42549.403877314813</v>
      </c>
      <c r="U679">
        <f t="shared" si="76"/>
        <v>-37208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70"/>
        <v>3.8206896551724136E-2</v>
      </c>
      <c r="P680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3">
        <f t="shared" si="74"/>
        <v>42481.376597222217</v>
      </c>
      <c r="T680" s="13">
        <f t="shared" si="75"/>
        <v>42511.376597222217</v>
      </c>
      <c r="U680">
        <f t="shared" si="76"/>
        <v>-27892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70"/>
        <v>0.15485964912280703</v>
      </c>
      <c r="P681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3">
        <f t="shared" si="74"/>
        <v>42556.695706018523</v>
      </c>
      <c r="T681" s="13">
        <f t="shared" si="75"/>
        <v>42616.695706018523</v>
      </c>
      <c r="U681">
        <f t="shared" si="76"/>
        <v>-48173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70"/>
        <v>0.25912000000000002</v>
      </c>
      <c r="P682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3">
        <f t="shared" si="74"/>
        <v>41864.501516203702</v>
      </c>
      <c r="T682" s="13">
        <f t="shared" si="75"/>
        <v>41899.501516203702</v>
      </c>
      <c r="U682">
        <f t="shared" si="76"/>
        <v>-55566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70"/>
        <v>4.0000000000000002E-4</v>
      </c>
      <c r="P683">
        <f t="shared" si="71"/>
        <v>1</v>
      </c>
      <c r="Q683" t="str">
        <f t="shared" si="72"/>
        <v>technology</v>
      </c>
      <c r="R683" t="str">
        <f t="shared" si="73"/>
        <v>wearables</v>
      </c>
      <c r="S683" s="13">
        <f t="shared" si="74"/>
        <v>42639.805601851855</v>
      </c>
      <c r="T683" s="13">
        <f t="shared" si="75"/>
        <v>42669.805601851855</v>
      </c>
      <c r="U683">
        <f t="shared" si="76"/>
        <v>-2499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70"/>
        <v>1.06E-3</v>
      </c>
      <c r="P684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3">
        <f t="shared" si="74"/>
        <v>42778.765300925923</v>
      </c>
      <c r="T684" s="13">
        <f t="shared" si="75"/>
        <v>42808.723634259266</v>
      </c>
      <c r="U684">
        <f t="shared" si="76"/>
        <v>-49947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70"/>
        <v>8.5142857142857138E-3</v>
      </c>
      <c r="P685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3">
        <f t="shared" si="74"/>
        <v>42634.900046296301</v>
      </c>
      <c r="T685" s="13">
        <f t="shared" si="75"/>
        <v>42674.900046296301</v>
      </c>
      <c r="U685">
        <f t="shared" si="76"/>
        <v>-34702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70"/>
        <v>7.4837500000000001E-2</v>
      </c>
      <c r="P686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3">
        <f t="shared" si="74"/>
        <v>41809.473275462966</v>
      </c>
      <c r="T686" s="13">
        <f t="shared" si="75"/>
        <v>41845.125</v>
      </c>
      <c r="U686">
        <f t="shared" si="76"/>
        <v>-296052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70"/>
        <v>0.27650000000000002</v>
      </c>
      <c r="P687">
        <f t="shared" si="71"/>
        <v>55.3</v>
      </c>
      <c r="Q687" t="str">
        <f t="shared" si="72"/>
        <v>technology</v>
      </c>
      <c r="R687" t="str">
        <f t="shared" si="73"/>
        <v>wearables</v>
      </c>
      <c r="S687" s="13">
        <f t="shared" si="74"/>
        <v>41971.866574074069</v>
      </c>
      <c r="T687" s="13">
        <f t="shared" si="75"/>
        <v>42016.866574074069</v>
      </c>
      <c r="U687">
        <f t="shared" si="76"/>
        <v>-1447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70"/>
        <v>0</v>
      </c>
      <c r="P688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13">
        <f t="shared" si="74"/>
        <v>42189.673263888893</v>
      </c>
      <c r="T688" s="13">
        <f t="shared" si="75"/>
        <v>42219.673263888893</v>
      </c>
      <c r="U688">
        <f t="shared" si="76"/>
        <v>-500000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70"/>
        <v>3.5499999999999997E-2</v>
      </c>
      <c r="P689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3">
        <f t="shared" si="74"/>
        <v>42711.750613425931</v>
      </c>
      <c r="T689" s="13">
        <f t="shared" si="75"/>
        <v>42771.750613425931</v>
      </c>
      <c r="U689">
        <f t="shared" si="76"/>
        <v>-96450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70"/>
        <v>0.72989999999999999</v>
      </c>
      <c r="P690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3">
        <f t="shared" si="74"/>
        <v>42262.104780092588</v>
      </c>
      <c r="T690" s="13">
        <f t="shared" si="75"/>
        <v>42292.104780092588</v>
      </c>
      <c r="U690">
        <f t="shared" si="76"/>
        <v>-5402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70"/>
        <v>0.57648750000000004</v>
      </c>
      <c r="P691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3">
        <f t="shared" si="74"/>
        <v>42675.66778935185</v>
      </c>
      <c r="T691" s="13">
        <f t="shared" si="75"/>
        <v>42712.207638888889</v>
      </c>
      <c r="U691">
        <f t="shared" si="76"/>
        <v>-84702.5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70"/>
        <v>0.1234</v>
      </c>
      <c r="P692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3">
        <f t="shared" si="74"/>
        <v>42579.634733796294</v>
      </c>
      <c r="T692" s="13">
        <f t="shared" si="75"/>
        <v>42622.25</v>
      </c>
      <c r="U692">
        <f t="shared" si="76"/>
        <v>-17532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70"/>
        <v>5.1999999999999998E-3</v>
      </c>
      <c r="P693">
        <f t="shared" si="71"/>
        <v>26</v>
      </c>
      <c r="Q693" t="str">
        <f t="shared" si="72"/>
        <v>technology</v>
      </c>
      <c r="R693" t="str">
        <f t="shared" si="73"/>
        <v>wearables</v>
      </c>
      <c r="S693" s="13">
        <f t="shared" si="74"/>
        <v>42158.028310185182</v>
      </c>
      <c r="T693" s="13">
        <f t="shared" si="75"/>
        <v>42186.028310185182</v>
      </c>
      <c r="U693">
        <f t="shared" si="76"/>
        <v>-49740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70"/>
        <v>6.5299999999999997E-2</v>
      </c>
      <c r="P694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3">
        <f t="shared" si="74"/>
        <v>42696.37572916667</v>
      </c>
      <c r="T694" s="13">
        <f t="shared" si="75"/>
        <v>42726.37572916667</v>
      </c>
      <c r="U694">
        <f t="shared" si="76"/>
        <v>-18694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70"/>
        <v>0.35338000000000003</v>
      </c>
      <c r="P695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3">
        <f t="shared" si="74"/>
        <v>42094.808182870373</v>
      </c>
      <c r="T695" s="13">
        <f t="shared" si="75"/>
        <v>42124.808182870373</v>
      </c>
      <c r="U695">
        <f t="shared" si="76"/>
        <v>-64662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70"/>
        <v>3.933333333333333E-3</v>
      </c>
      <c r="P696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3">
        <f t="shared" si="74"/>
        <v>42737.663877314815</v>
      </c>
      <c r="T696" s="13">
        <f t="shared" si="75"/>
        <v>42767.663877314815</v>
      </c>
      <c r="U696">
        <f t="shared" si="76"/>
        <v>-149410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70"/>
        <v>1.06E-2</v>
      </c>
      <c r="P697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3">
        <f t="shared" si="74"/>
        <v>41913.521064814813</v>
      </c>
      <c r="T697" s="13">
        <f t="shared" si="75"/>
        <v>41943.521064814813</v>
      </c>
      <c r="U697">
        <f t="shared" si="76"/>
        <v>-59364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70"/>
        <v>5.7142857142857145E-6</v>
      </c>
      <c r="P698">
        <f t="shared" si="71"/>
        <v>1</v>
      </c>
      <c r="Q698" t="str">
        <f t="shared" si="72"/>
        <v>technology</v>
      </c>
      <c r="R698" t="str">
        <f t="shared" si="73"/>
        <v>wearables</v>
      </c>
      <c r="S698" s="13">
        <f t="shared" si="74"/>
        <v>41815.927106481482</v>
      </c>
      <c r="T698" s="13">
        <f t="shared" si="75"/>
        <v>41845.927106481482</v>
      </c>
      <c r="U698">
        <f t="shared" si="76"/>
        <v>-174999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70"/>
        <v>0.46379999999999999</v>
      </c>
      <c r="P699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3">
        <f t="shared" si="74"/>
        <v>42388.523020833338</v>
      </c>
      <c r="T699" s="13">
        <f t="shared" si="75"/>
        <v>42403.523020833338</v>
      </c>
      <c r="U699">
        <f t="shared" si="76"/>
        <v>-2681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70"/>
        <v>0.15390000000000001</v>
      </c>
      <c r="P700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3">
        <f t="shared" si="74"/>
        <v>41866.931076388886</v>
      </c>
      <c r="T700" s="13">
        <f t="shared" si="75"/>
        <v>41900.083333333336</v>
      </c>
      <c r="U700">
        <f t="shared" si="76"/>
        <v>-84610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70"/>
        <v>0.824221076923077</v>
      </c>
      <c r="P701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3">
        <f t="shared" si="74"/>
        <v>41563.485509259262</v>
      </c>
      <c r="T701" s="13">
        <f t="shared" si="75"/>
        <v>41600.666666666664</v>
      </c>
      <c r="U701">
        <f t="shared" si="76"/>
        <v>-22851.259999999995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70"/>
        <v>2.6866666666666667E-2</v>
      </c>
      <c r="P702">
        <f t="shared" si="71"/>
        <v>13</v>
      </c>
      <c r="Q702" t="str">
        <f t="shared" si="72"/>
        <v>technology</v>
      </c>
      <c r="R702" t="str">
        <f t="shared" si="73"/>
        <v>wearables</v>
      </c>
      <c r="S702" s="13">
        <f t="shared" si="74"/>
        <v>42715.688437500001</v>
      </c>
      <c r="T702" s="13">
        <f t="shared" si="75"/>
        <v>42745.688437500001</v>
      </c>
      <c r="U702">
        <f t="shared" si="76"/>
        <v>-14597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70"/>
        <v>0.26600000000000001</v>
      </c>
      <c r="P703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3">
        <f t="shared" si="74"/>
        <v>41813.662962962961</v>
      </c>
      <c r="T703" s="13">
        <f t="shared" si="75"/>
        <v>41843.662962962961</v>
      </c>
      <c r="U703">
        <f t="shared" si="76"/>
        <v>-16882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70"/>
        <v>0.30813400000000002</v>
      </c>
      <c r="P704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3">
        <f t="shared" si="74"/>
        <v>42668.726701388892</v>
      </c>
      <c r="T704" s="13">
        <f t="shared" si="75"/>
        <v>42698.768368055549</v>
      </c>
      <c r="U704">
        <f t="shared" si="76"/>
        <v>-10377.99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70"/>
        <v>5.5800000000000002E-2</v>
      </c>
      <c r="P705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3">
        <f t="shared" si="74"/>
        <v>42711.950798611113</v>
      </c>
      <c r="T705" s="13">
        <f t="shared" si="75"/>
        <v>42766.98055555555</v>
      </c>
      <c r="U705">
        <f t="shared" si="76"/>
        <v>-14163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70"/>
        <v>8.7454545454545458E-3</v>
      </c>
      <c r="P70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3">
        <f t="shared" si="74"/>
        <v>42726.192916666667</v>
      </c>
      <c r="T706" s="13">
        <f t="shared" si="75"/>
        <v>42786.192916666667</v>
      </c>
      <c r="U706">
        <f t="shared" si="76"/>
        <v>-54519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77">E707/D707</f>
        <v>9.7699999999999992E-3</v>
      </c>
      <c r="P707">
        <f t="shared" ref="P707:P770" si="78">E707/L707</f>
        <v>195.4</v>
      </c>
      <c r="Q707" t="str">
        <f t="shared" ref="Q707:Q770" si="79">LEFT(N707,SEARCH("/",N707,1)-1)</f>
        <v>technology</v>
      </c>
      <c r="R707" t="str">
        <f t="shared" ref="R707:R770" si="80">MID(N707,SEARCH("/",N707,1)+1,50)</f>
        <v>wearables</v>
      </c>
      <c r="S707" s="13">
        <f t="shared" ref="S707:S770" si="81">(((J707/60)/60)/24)+DATE(1970,1,1)</f>
        <v>42726.491643518515</v>
      </c>
      <c r="T707" s="13">
        <f t="shared" ref="T707:T770" si="82">(((I707/60)/60)/24)+DATE(1970,1,1)</f>
        <v>42756.491643518515</v>
      </c>
      <c r="U707">
        <f t="shared" ref="U707:U770" si="83">E707-D707</f>
        <v>-99023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77"/>
        <v>0</v>
      </c>
      <c r="P708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13">
        <f t="shared" si="81"/>
        <v>42676.995173611111</v>
      </c>
      <c r="T708" s="13">
        <f t="shared" si="82"/>
        <v>42718.777083333334</v>
      </c>
      <c r="U708">
        <f t="shared" si="83"/>
        <v>-100000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77"/>
        <v>0.78927352941176465</v>
      </c>
      <c r="P709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3">
        <f t="shared" si="81"/>
        <v>42696.663506944446</v>
      </c>
      <c r="T709" s="13">
        <f t="shared" si="82"/>
        <v>42736.663506944446</v>
      </c>
      <c r="U709">
        <f t="shared" si="83"/>
        <v>-14329.400000000001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77"/>
        <v>0.22092500000000001</v>
      </c>
      <c r="P710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3">
        <f t="shared" si="81"/>
        <v>41835.581018518518</v>
      </c>
      <c r="T710" s="13">
        <f t="shared" si="82"/>
        <v>41895.581018518518</v>
      </c>
      <c r="U710">
        <f t="shared" si="83"/>
        <v>-31163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77"/>
        <v>4.0666666666666663E-3</v>
      </c>
      <c r="P711">
        <f t="shared" si="78"/>
        <v>30.5</v>
      </c>
      <c r="Q711" t="str">
        <f t="shared" si="79"/>
        <v>technology</v>
      </c>
      <c r="R711" t="str">
        <f t="shared" si="80"/>
        <v>wearables</v>
      </c>
      <c r="S711" s="13">
        <f t="shared" si="81"/>
        <v>41948.041192129633</v>
      </c>
      <c r="T711" s="13">
        <f t="shared" si="82"/>
        <v>41978.041192129633</v>
      </c>
      <c r="U711">
        <f t="shared" si="83"/>
        <v>-14939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7"/>
        <v>0</v>
      </c>
      <c r="P712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13">
        <f t="shared" si="81"/>
        <v>41837.984976851854</v>
      </c>
      <c r="T712" s="13">
        <f t="shared" si="82"/>
        <v>41871.030555555553</v>
      </c>
      <c r="U712">
        <f t="shared" si="83"/>
        <v>-1200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7"/>
        <v>0.33790999999999999</v>
      </c>
      <c r="P713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3">
        <f t="shared" si="81"/>
        <v>42678.459120370375</v>
      </c>
      <c r="T713" s="13">
        <f t="shared" si="82"/>
        <v>42718.500787037032</v>
      </c>
      <c r="U713">
        <f t="shared" si="83"/>
        <v>-66209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7"/>
        <v>2.1649484536082476E-3</v>
      </c>
      <c r="P714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3">
        <f t="shared" si="81"/>
        <v>42384.680925925932</v>
      </c>
      <c r="T714" s="13">
        <f t="shared" si="82"/>
        <v>42414.680925925932</v>
      </c>
      <c r="U714">
        <f t="shared" si="83"/>
        <v>-48395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7"/>
        <v>7.9600000000000001E-3</v>
      </c>
      <c r="P715">
        <f t="shared" si="78"/>
        <v>199</v>
      </c>
      <c r="Q715" t="str">
        <f t="shared" si="79"/>
        <v>technology</v>
      </c>
      <c r="R715" t="str">
        <f t="shared" si="80"/>
        <v>wearables</v>
      </c>
      <c r="S715" s="13">
        <f t="shared" si="81"/>
        <v>42496.529305555552</v>
      </c>
      <c r="T715" s="13">
        <f t="shared" si="82"/>
        <v>42526.529305555552</v>
      </c>
      <c r="U715">
        <f t="shared" si="83"/>
        <v>-24801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7"/>
        <v>0.14993333333333334</v>
      </c>
      <c r="P716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3">
        <f t="shared" si="81"/>
        <v>42734.787986111114</v>
      </c>
      <c r="T716" s="13">
        <f t="shared" si="82"/>
        <v>42794.787986111114</v>
      </c>
      <c r="U716">
        <f t="shared" si="83"/>
        <v>-12751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7"/>
        <v>5.0509090909090906E-2</v>
      </c>
      <c r="P717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3">
        <f t="shared" si="81"/>
        <v>42273.090740740736</v>
      </c>
      <c r="T717" s="13">
        <f t="shared" si="82"/>
        <v>42313.132407407407</v>
      </c>
      <c r="U717">
        <f t="shared" si="83"/>
        <v>-26111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7"/>
        <v>0.10214285714285715</v>
      </c>
      <c r="P718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3">
        <f t="shared" si="81"/>
        <v>41940.658645833333</v>
      </c>
      <c r="T718" s="13">
        <f t="shared" si="82"/>
        <v>41974</v>
      </c>
      <c r="U718">
        <f t="shared" si="83"/>
        <v>-6285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7"/>
        <v>3.0500000000000002E-3</v>
      </c>
      <c r="P719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3">
        <f t="shared" si="81"/>
        <v>41857.854189814818</v>
      </c>
      <c r="T719" s="13">
        <f t="shared" si="82"/>
        <v>41887.854189814818</v>
      </c>
      <c r="U719">
        <f t="shared" si="83"/>
        <v>-99695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7"/>
        <v>7.4999999999999997E-3</v>
      </c>
      <c r="P720">
        <f t="shared" si="78"/>
        <v>22.5</v>
      </c>
      <c r="Q720" t="str">
        <f t="shared" si="79"/>
        <v>technology</v>
      </c>
      <c r="R720" t="str">
        <f t="shared" si="80"/>
        <v>wearables</v>
      </c>
      <c r="S720" s="13">
        <f t="shared" si="81"/>
        <v>42752.845451388886</v>
      </c>
      <c r="T720" s="13">
        <f t="shared" si="82"/>
        <v>42784.249305555553</v>
      </c>
      <c r="U720">
        <f t="shared" si="83"/>
        <v>-11910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7"/>
        <v>1.2933333333333333E-2</v>
      </c>
      <c r="P721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3">
        <f t="shared" si="81"/>
        <v>42409.040231481486</v>
      </c>
      <c r="T721" s="13">
        <f t="shared" si="82"/>
        <v>42423.040231481486</v>
      </c>
      <c r="U721">
        <f t="shared" si="83"/>
        <v>-14806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7"/>
        <v>1.4394736842105262</v>
      </c>
      <c r="P722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3">
        <f t="shared" si="81"/>
        <v>40909.649201388893</v>
      </c>
      <c r="T722" s="13">
        <f t="shared" si="82"/>
        <v>40937.649201388893</v>
      </c>
      <c r="U722">
        <f t="shared" si="83"/>
        <v>835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7"/>
        <v>1.2210975609756098</v>
      </c>
      <c r="P723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3">
        <f t="shared" si="81"/>
        <v>41807.571840277778</v>
      </c>
      <c r="T723" s="13">
        <f t="shared" si="82"/>
        <v>41852.571840277778</v>
      </c>
      <c r="U723">
        <f t="shared" si="83"/>
        <v>1813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7"/>
        <v>1.3202400000000001</v>
      </c>
      <c r="P724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3">
        <f t="shared" si="81"/>
        <v>40977.805300925924</v>
      </c>
      <c r="T724" s="13">
        <f t="shared" si="82"/>
        <v>41007.76363425926</v>
      </c>
      <c r="U724">
        <f t="shared" si="83"/>
        <v>8006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7"/>
        <v>1.0938000000000001</v>
      </c>
      <c r="P725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3">
        <f t="shared" si="81"/>
        <v>42184.816539351858</v>
      </c>
      <c r="T725" s="13">
        <f t="shared" si="82"/>
        <v>42215.165972222225</v>
      </c>
      <c r="U725">
        <f t="shared" si="83"/>
        <v>469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7"/>
        <v>1.0547157142857144</v>
      </c>
      <c r="P726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3">
        <f t="shared" si="81"/>
        <v>40694.638460648144</v>
      </c>
      <c r="T726" s="13">
        <f t="shared" si="82"/>
        <v>40724.638460648144</v>
      </c>
      <c r="U726">
        <f t="shared" si="83"/>
        <v>383.01000000000022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7"/>
        <v>1.0035000000000001</v>
      </c>
      <c r="P727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3">
        <f t="shared" si="81"/>
        <v>42321.626296296294</v>
      </c>
      <c r="T727" s="13">
        <f t="shared" si="82"/>
        <v>42351.626296296294</v>
      </c>
      <c r="U727">
        <f t="shared" si="83"/>
        <v>70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7"/>
        <v>1.014</v>
      </c>
      <c r="P728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3">
        <f t="shared" si="81"/>
        <v>41346.042673611111</v>
      </c>
      <c r="T728" s="13">
        <f t="shared" si="82"/>
        <v>41376.042673611111</v>
      </c>
      <c r="U728">
        <f t="shared" si="83"/>
        <v>35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7"/>
        <v>1.5551428571428572</v>
      </c>
      <c r="P729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3">
        <f t="shared" si="81"/>
        <v>41247.020243055551</v>
      </c>
      <c r="T729" s="13">
        <f t="shared" si="82"/>
        <v>41288.888888888891</v>
      </c>
      <c r="U729">
        <f t="shared" si="83"/>
        <v>1943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7"/>
        <v>1.05566</v>
      </c>
      <c r="P730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3">
        <f t="shared" si="81"/>
        <v>40731.837465277778</v>
      </c>
      <c r="T730" s="13">
        <f t="shared" si="82"/>
        <v>40776.837465277778</v>
      </c>
      <c r="U730">
        <f t="shared" si="83"/>
        <v>417.44999999999982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7"/>
        <v>1.3065</v>
      </c>
      <c r="P731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3">
        <f t="shared" si="81"/>
        <v>41111.185891203706</v>
      </c>
      <c r="T731" s="13">
        <f t="shared" si="82"/>
        <v>41171.185891203706</v>
      </c>
      <c r="U731">
        <f t="shared" si="83"/>
        <v>1226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7"/>
        <v>1.3219000000000001</v>
      </c>
      <c r="P732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3">
        <f t="shared" si="81"/>
        <v>40854.745266203703</v>
      </c>
      <c r="T732" s="13">
        <f t="shared" si="82"/>
        <v>40884.745266203703</v>
      </c>
      <c r="U732">
        <f t="shared" si="83"/>
        <v>6438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7"/>
        <v>1.26</v>
      </c>
      <c r="P733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3">
        <f t="shared" si="81"/>
        <v>40879.795682870368</v>
      </c>
      <c r="T733" s="13">
        <f t="shared" si="82"/>
        <v>40930.25</v>
      </c>
      <c r="U733">
        <f t="shared" si="83"/>
        <v>1300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7"/>
        <v>1.6</v>
      </c>
      <c r="P734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3">
        <f t="shared" si="81"/>
        <v>41486.424317129626</v>
      </c>
      <c r="T734" s="13">
        <f t="shared" si="82"/>
        <v>41546.424317129626</v>
      </c>
      <c r="U734">
        <f t="shared" si="83"/>
        <v>24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7"/>
        <v>1.2048000000000001</v>
      </c>
      <c r="P735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3">
        <f t="shared" si="81"/>
        <v>41598.420046296298</v>
      </c>
      <c r="T735" s="13">
        <f t="shared" si="82"/>
        <v>41628.420046296298</v>
      </c>
      <c r="U735">
        <f t="shared" si="83"/>
        <v>512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7"/>
        <v>1.2552941176470589</v>
      </c>
      <c r="P736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3">
        <f t="shared" si="81"/>
        <v>42102.164583333331</v>
      </c>
      <c r="T736" s="13">
        <f t="shared" si="82"/>
        <v>42133.208333333328</v>
      </c>
      <c r="U736">
        <f t="shared" si="83"/>
        <v>2170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7"/>
        <v>1.1440638297872341</v>
      </c>
      <c r="P737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3">
        <f t="shared" si="81"/>
        <v>41946.029467592591</v>
      </c>
      <c r="T737" s="13">
        <f t="shared" si="82"/>
        <v>41977.027083333334</v>
      </c>
      <c r="U737">
        <f t="shared" si="83"/>
        <v>6771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7"/>
        <v>3.151388888888889</v>
      </c>
      <c r="P738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3">
        <f t="shared" si="81"/>
        <v>41579.734259259261</v>
      </c>
      <c r="T738" s="13">
        <f t="shared" si="82"/>
        <v>41599.207638888889</v>
      </c>
      <c r="U738">
        <f t="shared" si="83"/>
        <v>7745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7"/>
        <v>1.224</v>
      </c>
      <c r="P739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3">
        <f t="shared" si="81"/>
        <v>41667.275312500002</v>
      </c>
      <c r="T739" s="13">
        <f t="shared" si="82"/>
        <v>41684.833333333336</v>
      </c>
      <c r="U739">
        <f t="shared" si="83"/>
        <v>1120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7"/>
        <v>1.0673333333333332</v>
      </c>
      <c r="P740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3">
        <f t="shared" si="81"/>
        <v>41943.604097222218</v>
      </c>
      <c r="T740" s="13">
        <f t="shared" si="82"/>
        <v>41974.207638888889</v>
      </c>
      <c r="U740">
        <f t="shared" si="83"/>
        <v>101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7"/>
        <v>1.5833333333333333</v>
      </c>
      <c r="P741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3">
        <f t="shared" si="81"/>
        <v>41829.502650462964</v>
      </c>
      <c r="T741" s="13">
        <f t="shared" si="82"/>
        <v>41862.502650462964</v>
      </c>
      <c r="U741">
        <f t="shared" si="83"/>
        <v>3500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7"/>
        <v>1.0740000000000001</v>
      </c>
      <c r="P742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3">
        <f t="shared" si="81"/>
        <v>42162.146782407406</v>
      </c>
      <c r="T742" s="13">
        <f t="shared" si="82"/>
        <v>42176.146782407406</v>
      </c>
      <c r="U742">
        <f t="shared" si="83"/>
        <v>222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7"/>
        <v>1.0226</v>
      </c>
      <c r="P743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3">
        <f t="shared" si="81"/>
        <v>41401.648217592592</v>
      </c>
      <c r="T743" s="13">
        <f t="shared" si="82"/>
        <v>41436.648217592592</v>
      </c>
      <c r="U743">
        <f t="shared" si="83"/>
        <v>293.79999999999927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7"/>
        <v>1.1071428571428572</v>
      </c>
      <c r="P744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3">
        <f t="shared" si="81"/>
        <v>41689.917962962965</v>
      </c>
      <c r="T744" s="13">
        <f t="shared" si="82"/>
        <v>41719.876296296294</v>
      </c>
      <c r="U744">
        <f t="shared" si="83"/>
        <v>150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7"/>
        <v>1.48</v>
      </c>
      <c r="P745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3">
        <f t="shared" si="81"/>
        <v>40990.709317129629</v>
      </c>
      <c r="T745" s="13">
        <f t="shared" si="82"/>
        <v>41015.875</v>
      </c>
      <c r="U745">
        <f t="shared" si="83"/>
        <v>264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7"/>
        <v>1.0232000000000001</v>
      </c>
      <c r="P746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3">
        <f t="shared" si="81"/>
        <v>41226.95721064815</v>
      </c>
      <c r="T746" s="13">
        <f t="shared" si="82"/>
        <v>41256.95721064815</v>
      </c>
      <c r="U746">
        <f t="shared" si="83"/>
        <v>116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7"/>
        <v>1.7909909909909909</v>
      </c>
      <c r="P747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3">
        <f t="shared" si="81"/>
        <v>41367.572280092594</v>
      </c>
      <c r="T747" s="13">
        <f t="shared" si="82"/>
        <v>41397.572280092594</v>
      </c>
      <c r="U747">
        <f t="shared" si="83"/>
        <v>1756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7"/>
        <v>1.1108135252761968</v>
      </c>
      <c r="P748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3">
        <f t="shared" si="81"/>
        <v>41157.042928240742</v>
      </c>
      <c r="T748" s="13">
        <f t="shared" si="82"/>
        <v>41175.165972222225</v>
      </c>
      <c r="U748">
        <f t="shared" si="83"/>
        <v>331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7"/>
        <v>1.0004285714285714</v>
      </c>
      <c r="P749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3">
        <f t="shared" si="81"/>
        <v>41988.548831018517</v>
      </c>
      <c r="T749" s="13">
        <f t="shared" si="82"/>
        <v>42019.454166666663</v>
      </c>
      <c r="U749">
        <f t="shared" si="83"/>
        <v>3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7"/>
        <v>1.0024999999999999</v>
      </c>
      <c r="P750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3">
        <f t="shared" si="81"/>
        <v>41831.846828703703</v>
      </c>
      <c r="T750" s="13">
        <f t="shared" si="82"/>
        <v>41861.846828703703</v>
      </c>
      <c r="U750">
        <f t="shared" si="83"/>
        <v>5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7"/>
        <v>1.0556000000000001</v>
      </c>
      <c r="P751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3">
        <f t="shared" si="81"/>
        <v>42733.94131944445</v>
      </c>
      <c r="T751" s="13">
        <f t="shared" si="82"/>
        <v>42763.94131944445</v>
      </c>
      <c r="U751">
        <f t="shared" si="83"/>
        <v>556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7"/>
        <v>1.0258775877587758</v>
      </c>
      <c r="P752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3">
        <f t="shared" si="81"/>
        <v>41299.878148148149</v>
      </c>
      <c r="T752" s="13">
        <f t="shared" si="82"/>
        <v>41329.878148148149</v>
      </c>
      <c r="U752">
        <f t="shared" si="83"/>
        <v>115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7"/>
        <v>1.1850000000000001</v>
      </c>
      <c r="P753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3">
        <f t="shared" si="81"/>
        <v>40713.630497685182</v>
      </c>
      <c r="T753" s="13">
        <f t="shared" si="82"/>
        <v>40759.630497685182</v>
      </c>
      <c r="U753">
        <f t="shared" si="83"/>
        <v>555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7"/>
        <v>1.117</v>
      </c>
      <c r="P754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3">
        <f t="shared" si="81"/>
        <v>42639.421493055561</v>
      </c>
      <c r="T754" s="13">
        <f t="shared" si="82"/>
        <v>42659.458333333328</v>
      </c>
      <c r="U754">
        <f t="shared" si="83"/>
        <v>585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7"/>
        <v>1.28</v>
      </c>
      <c r="P755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3">
        <f t="shared" si="81"/>
        <v>42019.590173611112</v>
      </c>
      <c r="T755" s="13">
        <f t="shared" si="82"/>
        <v>42049.590173611112</v>
      </c>
      <c r="U755">
        <f t="shared" si="83"/>
        <v>2800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7"/>
        <v>1.0375000000000001</v>
      </c>
      <c r="P756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3">
        <f t="shared" si="81"/>
        <v>41249.749085648145</v>
      </c>
      <c r="T756" s="13">
        <f t="shared" si="82"/>
        <v>41279.749085648145</v>
      </c>
      <c r="U756">
        <f t="shared" si="83"/>
        <v>75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7"/>
        <v>1.0190760000000001</v>
      </c>
      <c r="P757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3">
        <f t="shared" si="81"/>
        <v>41383.605057870373</v>
      </c>
      <c r="T757" s="13">
        <f t="shared" si="82"/>
        <v>41414.02847222222</v>
      </c>
      <c r="U757">
        <f t="shared" si="83"/>
        <v>47.690000000000055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7"/>
        <v>1.177142857142857</v>
      </c>
      <c r="P758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3">
        <f t="shared" si="81"/>
        <v>40590.766886574071</v>
      </c>
      <c r="T758" s="13">
        <f t="shared" si="82"/>
        <v>40651.725219907406</v>
      </c>
      <c r="U758">
        <f t="shared" si="83"/>
        <v>124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7"/>
        <v>2.38</v>
      </c>
      <c r="P759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3">
        <f t="shared" si="81"/>
        <v>41235.054560185185</v>
      </c>
      <c r="T759" s="13">
        <f t="shared" si="82"/>
        <v>41249.054560185185</v>
      </c>
      <c r="U759">
        <f t="shared" si="83"/>
        <v>345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7"/>
        <v>1.02</v>
      </c>
      <c r="P760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3">
        <f t="shared" si="81"/>
        <v>40429.836435185185</v>
      </c>
      <c r="T760" s="13">
        <f t="shared" si="82"/>
        <v>40459.836435185185</v>
      </c>
      <c r="U760">
        <f t="shared" si="83"/>
        <v>50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7"/>
        <v>1.0192000000000001</v>
      </c>
      <c r="P761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3">
        <f t="shared" si="81"/>
        <v>41789.330312500002</v>
      </c>
      <c r="T761" s="13">
        <f t="shared" si="82"/>
        <v>41829.330312500002</v>
      </c>
      <c r="U761">
        <f t="shared" si="83"/>
        <v>96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7"/>
        <v>0</v>
      </c>
      <c r="P762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13">
        <f t="shared" si="81"/>
        <v>42670.764039351852</v>
      </c>
      <c r="T762" s="13">
        <f t="shared" si="82"/>
        <v>42700.805706018517</v>
      </c>
      <c r="U762">
        <f t="shared" si="83"/>
        <v>-2200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7"/>
        <v>4.7E-2</v>
      </c>
      <c r="P763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3">
        <f t="shared" si="81"/>
        <v>41642.751458333332</v>
      </c>
      <c r="T763" s="13">
        <f t="shared" si="82"/>
        <v>41672.751458333332</v>
      </c>
      <c r="U763">
        <f t="shared" si="83"/>
        <v>-4765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7"/>
        <v>0</v>
      </c>
      <c r="P764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13">
        <f t="shared" si="81"/>
        <v>42690.858449074076</v>
      </c>
      <c r="T764" s="13">
        <f t="shared" si="82"/>
        <v>42708.25</v>
      </c>
      <c r="U764">
        <f t="shared" si="83"/>
        <v>-3500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7"/>
        <v>1.1655011655011655E-3</v>
      </c>
      <c r="P765">
        <f t="shared" si="78"/>
        <v>5</v>
      </c>
      <c r="Q765" t="str">
        <f t="shared" si="79"/>
        <v>publishing</v>
      </c>
      <c r="R765" t="str">
        <f t="shared" si="80"/>
        <v>fiction</v>
      </c>
      <c r="S765" s="13">
        <f t="shared" si="81"/>
        <v>41471.446851851848</v>
      </c>
      <c r="T765" s="13">
        <f t="shared" si="82"/>
        <v>41501.446851851848</v>
      </c>
      <c r="U765">
        <f t="shared" si="83"/>
        <v>-4285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7"/>
        <v>0</v>
      </c>
      <c r="P766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13">
        <f t="shared" si="81"/>
        <v>42227.173159722224</v>
      </c>
      <c r="T766" s="13">
        <f t="shared" si="82"/>
        <v>42257.173159722224</v>
      </c>
      <c r="U766">
        <f t="shared" si="83"/>
        <v>-5000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7"/>
        <v>0.36014285714285715</v>
      </c>
      <c r="P767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3">
        <f t="shared" si="81"/>
        <v>41901.542638888888</v>
      </c>
      <c r="T767" s="13">
        <f t="shared" si="82"/>
        <v>41931.542638888888</v>
      </c>
      <c r="U767">
        <f t="shared" si="83"/>
        <v>-4479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7"/>
        <v>0</v>
      </c>
      <c r="P768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13">
        <f t="shared" si="81"/>
        <v>42021.783368055556</v>
      </c>
      <c r="T768" s="13">
        <f t="shared" si="82"/>
        <v>42051.783368055556</v>
      </c>
      <c r="U768">
        <f t="shared" si="83"/>
        <v>-4000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7"/>
        <v>3.5400000000000001E-2</v>
      </c>
      <c r="P769">
        <f t="shared" si="78"/>
        <v>59</v>
      </c>
      <c r="Q769" t="str">
        <f t="shared" si="79"/>
        <v>publishing</v>
      </c>
      <c r="R769" t="str">
        <f t="shared" si="80"/>
        <v>fiction</v>
      </c>
      <c r="S769" s="13">
        <f t="shared" si="81"/>
        <v>42115.143634259264</v>
      </c>
      <c r="T769" s="13">
        <f t="shared" si="82"/>
        <v>42145.143634259264</v>
      </c>
      <c r="U769">
        <f t="shared" si="83"/>
        <v>-4823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7"/>
        <v>0</v>
      </c>
      <c r="P770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13">
        <f t="shared" si="81"/>
        <v>41594.207060185188</v>
      </c>
      <c r="T770" s="13">
        <f t="shared" si="82"/>
        <v>41624.207060185188</v>
      </c>
      <c r="U770">
        <f t="shared" si="83"/>
        <v>-2500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84">E771/D771</f>
        <v>0.41399999999999998</v>
      </c>
      <c r="P771">
        <f t="shared" ref="P771:P834" si="85">E771/L771</f>
        <v>31.846153846153847</v>
      </c>
      <c r="Q771" t="str">
        <f t="shared" ref="Q771:Q834" si="86">LEFT(N771,SEARCH("/",N771,1)-1)</f>
        <v>publishing</v>
      </c>
      <c r="R771" t="str">
        <f t="shared" ref="R771:R834" si="87">MID(N771,SEARCH("/",N771,1)+1,50)</f>
        <v>fiction</v>
      </c>
      <c r="S771" s="13">
        <f t="shared" ref="S771:S834" si="88">(((J771/60)/60)/24)+DATE(1970,1,1)</f>
        <v>41604.996458333335</v>
      </c>
      <c r="T771" s="13">
        <f t="shared" ref="T771:T834" si="89">(((I771/60)/60)/24)+DATE(1970,1,1)</f>
        <v>41634.996458333335</v>
      </c>
      <c r="U771">
        <f t="shared" ref="U771:U834" si="90">E771-D771</f>
        <v>-2344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84"/>
        <v>0</v>
      </c>
      <c r="P772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13">
        <f t="shared" si="88"/>
        <v>41289.999641203707</v>
      </c>
      <c r="T772" s="13">
        <f t="shared" si="89"/>
        <v>41329.999641203707</v>
      </c>
      <c r="U772">
        <f t="shared" si="90"/>
        <v>-17500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84"/>
        <v>2.631578947368421E-4</v>
      </c>
      <c r="P773">
        <f t="shared" si="85"/>
        <v>10</v>
      </c>
      <c r="Q773" t="str">
        <f t="shared" si="86"/>
        <v>publishing</v>
      </c>
      <c r="R773" t="str">
        <f t="shared" si="87"/>
        <v>fiction</v>
      </c>
      <c r="S773" s="13">
        <f t="shared" si="88"/>
        <v>42349.824097222227</v>
      </c>
      <c r="T773" s="13">
        <f t="shared" si="89"/>
        <v>42399.824097222227</v>
      </c>
      <c r="U773">
        <f t="shared" si="90"/>
        <v>-37990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84"/>
        <v>3.3333333333333333E-2</v>
      </c>
      <c r="P774">
        <f t="shared" si="85"/>
        <v>50</v>
      </c>
      <c r="Q774" t="str">
        <f t="shared" si="86"/>
        <v>publishing</v>
      </c>
      <c r="R774" t="str">
        <f t="shared" si="87"/>
        <v>fiction</v>
      </c>
      <c r="S774" s="13">
        <f t="shared" si="88"/>
        <v>40068.056932870371</v>
      </c>
      <c r="T774" s="13">
        <f t="shared" si="89"/>
        <v>40118.165972222225</v>
      </c>
      <c r="U774">
        <f t="shared" si="90"/>
        <v>-1450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84"/>
        <v>8.5129023676509714E-3</v>
      </c>
      <c r="P775">
        <f t="shared" si="85"/>
        <v>16</v>
      </c>
      <c r="Q775" t="str">
        <f t="shared" si="86"/>
        <v>publishing</v>
      </c>
      <c r="R775" t="str">
        <f t="shared" si="87"/>
        <v>fiction</v>
      </c>
      <c r="S775" s="13">
        <f t="shared" si="88"/>
        <v>42100.735937499994</v>
      </c>
      <c r="T775" s="13">
        <f t="shared" si="89"/>
        <v>42134.959027777775</v>
      </c>
      <c r="U775">
        <f t="shared" si="90"/>
        <v>-3727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84"/>
        <v>0.70199999999999996</v>
      </c>
      <c r="P776">
        <f t="shared" si="85"/>
        <v>39</v>
      </c>
      <c r="Q776" t="str">
        <f t="shared" si="86"/>
        <v>publishing</v>
      </c>
      <c r="R776" t="str">
        <f t="shared" si="87"/>
        <v>fiction</v>
      </c>
      <c r="S776" s="13">
        <f t="shared" si="88"/>
        <v>41663.780300925922</v>
      </c>
      <c r="T776" s="13">
        <f t="shared" si="89"/>
        <v>41693.780300925922</v>
      </c>
      <c r="U776">
        <f t="shared" si="90"/>
        <v>-149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84"/>
        <v>1.7000000000000001E-2</v>
      </c>
      <c r="P777">
        <f t="shared" si="85"/>
        <v>34</v>
      </c>
      <c r="Q777" t="str">
        <f t="shared" si="86"/>
        <v>publishing</v>
      </c>
      <c r="R777" t="str">
        <f t="shared" si="87"/>
        <v>fiction</v>
      </c>
      <c r="S777" s="13">
        <f t="shared" si="88"/>
        <v>40863.060127314813</v>
      </c>
      <c r="T777" s="13">
        <f t="shared" si="89"/>
        <v>40893.060127314813</v>
      </c>
      <c r="U777">
        <f t="shared" si="90"/>
        <v>-9830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84"/>
        <v>0.51400000000000001</v>
      </c>
      <c r="P778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3">
        <f t="shared" si="88"/>
        <v>42250.685706018514</v>
      </c>
      <c r="T778" s="13">
        <f t="shared" si="89"/>
        <v>42288.208333333328</v>
      </c>
      <c r="U778">
        <f t="shared" si="90"/>
        <v>-3402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84"/>
        <v>7.0000000000000001E-3</v>
      </c>
      <c r="P779">
        <f t="shared" si="85"/>
        <v>7</v>
      </c>
      <c r="Q779" t="str">
        <f t="shared" si="86"/>
        <v>publishing</v>
      </c>
      <c r="R779" t="str">
        <f t="shared" si="87"/>
        <v>fiction</v>
      </c>
      <c r="S779" s="13">
        <f t="shared" si="88"/>
        <v>41456.981215277774</v>
      </c>
      <c r="T779" s="13">
        <f t="shared" si="89"/>
        <v>41486.981215277774</v>
      </c>
      <c r="U779">
        <f t="shared" si="90"/>
        <v>-2979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84"/>
        <v>4.0000000000000001E-3</v>
      </c>
      <c r="P780">
        <f t="shared" si="85"/>
        <v>2</v>
      </c>
      <c r="Q780" t="str">
        <f t="shared" si="86"/>
        <v>publishing</v>
      </c>
      <c r="R780" t="str">
        <f t="shared" si="87"/>
        <v>fiction</v>
      </c>
      <c r="S780" s="13">
        <f t="shared" si="88"/>
        <v>41729.702314814815</v>
      </c>
      <c r="T780" s="13">
        <f t="shared" si="89"/>
        <v>41759.702314814815</v>
      </c>
      <c r="U780">
        <f t="shared" si="90"/>
        <v>-498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84"/>
        <v>2.6666666666666668E-2</v>
      </c>
      <c r="P781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3">
        <f t="shared" si="88"/>
        <v>40436.68408564815</v>
      </c>
      <c r="T781" s="13">
        <f t="shared" si="89"/>
        <v>40466.166666666664</v>
      </c>
      <c r="U781">
        <f t="shared" si="90"/>
        <v>-14600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84"/>
        <v>1.04</v>
      </c>
      <c r="P782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3">
        <f t="shared" si="88"/>
        <v>40636.673900462964</v>
      </c>
      <c r="T782" s="13">
        <f t="shared" si="89"/>
        <v>40666.673900462964</v>
      </c>
      <c r="U782">
        <f t="shared" si="90"/>
        <v>40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84"/>
        <v>1.3315375</v>
      </c>
      <c r="P783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3">
        <f t="shared" si="88"/>
        <v>41403.000856481485</v>
      </c>
      <c r="T783" s="13">
        <f t="shared" si="89"/>
        <v>41433.000856481485</v>
      </c>
      <c r="U783">
        <f t="shared" si="90"/>
        <v>265.23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84"/>
        <v>1</v>
      </c>
      <c r="P784">
        <f t="shared" si="85"/>
        <v>50</v>
      </c>
      <c r="Q784" t="str">
        <f t="shared" si="86"/>
        <v>music</v>
      </c>
      <c r="R784" t="str">
        <f t="shared" si="87"/>
        <v>rock</v>
      </c>
      <c r="S784" s="13">
        <f t="shared" si="88"/>
        <v>41116.758125</v>
      </c>
      <c r="T784" s="13">
        <f t="shared" si="89"/>
        <v>41146.758125</v>
      </c>
      <c r="U784">
        <f t="shared" si="90"/>
        <v>0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84"/>
        <v>1.4813333333333334</v>
      </c>
      <c r="P785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3">
        <f t="shared" si="88"/>
        <v>40987.773715277777</v>
      </c>
      <c r="T785" s="13">
        <f t="shared" si="89"/>
        <v>41026.916666666664</v>
      </c>
      <c r="U785">
        <f t="shared" si="90"/>
        <v>722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84"/>
        <v>1.0249999999999999</v>
      </c>
      <c r="P786">
        <f t="shared" si="85"/>
        <v>102.5</v>
      </c>
      <c r="Q786" t="str">
        <f t="shared" si="86"/>
        <v>music</v>
      </c>
      <c r="R786" t="str">
        <f t="shared" si="87"/>
        <v>rock</v>
      </c>
      <c r="S786" s="13">
        <f t="shared" si="88"/>
        <v>41675.149525462963</v>
      </c>
      <c r="T786" s="13">
        <f t="shared" si="89"/>
        <v>41715.107858796298</v>
      </c>
      <c r="U786">
        <f t="shared" si="90"/>
        <v>25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84"/>
        <v>1.8062799999999999</v>
      </c>
      <c r="P787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3">
        <f t="shared" si="88"/>
        <v>41303.593923611108</v>
      </c>
      <c r="T787" s="13">
        <f t="shared" si="89"/>
        <v>41333.593923611108</v>
      </c>
      <c r="U787">
        <f t="shared" si="90"/>
        <v>403.14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84"/>
        <v>1.4279999999999999</v>
      </c>
      <c r="P788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3">
        <f t="shared" si="88"/>
        <v>40983.055949074071</v>
      </c>
      <c r="T788" s="13">
        <f t="shared" si="89"/>
        <v>41040.657638888886</v>
      </c>
      <c r="U788">
        <f t="shared" si="90"/>
        <v>2140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84"/>
        <v>1.1416666666666666</v>
      </c>
      <c r="P789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3">
        <f t="shared" si="88"/>
        <v>41549.627615740741</v>
      </c>
      <c r="T789" s="13">
        <f t="shared" si="89"/>
        <v>41579.627615740741</v>
      </c>
      <c r="U789">
        <f t="shared" si="90"/>
        <v>170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84"/>
        <v>2.03505</v>
      </c>
      <c r="P790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3">
        <f t="shared" si="88"/>
        <v>41059.006805555553</v>
      </c>
      <c r="T790" s="13">
        <f t="shared" si="89"/>
        <v>41097.165972222225</v>
      </c>
      <c r="U790">
        <f t="shared" si="90"/>
        <v>1035.05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84"/>
        <v>1.0941176470588236</v>
      </c>
      <c r="P791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3">
        <f t="shared" si="88"/>
        <v>41277.186111111114</v>
      </c>
      <c r="T791" s="13">
        <f t="shared" si="89"/>
        <v>41295.332638888889</v>
      </c>
      <c r="U791">
        <f t="shared" si="90"/>
        <v>160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84"/>
        <v>1.443746</v>
      </c>
      <c r="P792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3">
        <f t="shared" si="88"/>
        <v>41276.047905092593</v>
      </c>
      <c r="T792" s="13">
        <f t="shared" si="89"/>
        <v>41306.047905092593</v>
      </c>
      <c r="U792">
        <f t="shared" si="90"/>
        <v>4437.4599999999991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84"/>
        <v>1.0386666666666666</v>
      </c>
      <c r="P793">
        <f t="shared" si="85"/>
        <v>60.859375</v>
      </c>
      <c r="Q793" t="str">
        <f t="shared" si="86"/>
        <v>music</v>
      </c>
      <c r="R793" t="str">
        <f t="shared" si="87"/>
        <v>rock</v>
      </c>
      <c r="S793" s="13">
        <f t="shared" si="88"/>
        <v>41557.780624999999</v>
      </c>
      <c r="T793" s="13">
        <f t="shared" si="89"/>
        <v>41591.249305555553</v>
      </c>
      <c r="U793">
        <f t="shared" si="90"/>
        <v>290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84"/>
        <v>1.0044440000000001</v>
      </c>
      <c r="P794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3">
        <f t="shared" si="88"/>
        <v>41555.873645833337</v>
      </c>
      <c r="T794" s="13">
        <f t="shared" si="89"/>
        <v>41585.915312500001</v>
      </c>
      <c r="U794">
        <f t="shared" si="90"/>
        <v>11.110000000000127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84"/>
        <v>1.0277927272727272</v>
      </c>
      <c r="P795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3">
        <f t="shared" si="88"/>
        <v>41442.741249999999</v>
      </c>
      <c r="T795" s="13">
        <f t="shared" si="89"/>
        <v>41458.207638888889</v>
      </c>
      <c r="U795">
        <f t="shared" si="90"/>
        <v>76.429999999999836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84"/>
        <v>1.0531250000000001</v>
      </c>
      <c r="P796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3">
        <f t="shared" si="88"/>
        <v>40736.115011574075</v>
      </c>
      <c r="T796" s="13">
        <f t="shared" si="89"/>
        <v>40791.712500000001</v>
      </c>
      <c r="U796">
        <f t="shared" si="90"/>
        <v>425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84"/>
        <v>1.1178571428571429</v>
      </c>
      <c r="P797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3">
        <f t="shared" si="88"/>
        <v>40963.613032407404</v>
      </c>
      <c r="T797" s="13">
        <f t="shared" si="89"/>
        <v>41006.207638888889</v>
      </c>
      <c r="U797">
        <f t="shared" si="90"/>
        <v>1650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84"/>
        <v>1.0135000000000001</v>
      </c>
      <c r="P798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3">
        <f t="shared" si="88"/>
        <v>41502.882928240739</v>
      </c>
      <c r="T798" s="13">
        <f t="shared" si="89"/>
        <v>41532.881944444445</v>
      </c>
      <c r="U798">
        <f t="shared" si="90"/>
        <v>135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84"/>
        <v>1.0753333333333333</v>
      </c>
      <c r="P799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3">
        <f t="shared" si="88"/>
        <v>40996.994074074071</v>
      </c>
      <c r="T799" s="13">
        <f t="shared" si="89"/>
        <v>41028.166666666664</v>
      </c>
      <c r="U799">
        <f t="shared" si="90"/>
        <v>226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84"/>
        <v>1.1488571428571428</v>
      </c>
      <c r="P800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3">
        <f t="shared" si="88"/>
        <v>41882.590127314819</v>
      </c>
      <c r="T800" s="13">
        <f t="shared" si="89"/>
        <v>41912.590127314819</v>
      </c>
      <c r="U800">
        <f t="shared" si="90"/>
        <v>521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84"/>
        <v>1.0002</v>
      </c>
      <c r="P801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3">
        <f t="shared" si="88"/>
        <v>40996.667199074072</v>
      </c>
      <c r="T801" s="13">
        <f t="shared" si="89"/>
        <v>41026.667199074072</v>
      </c>
      <c r="U801">
        <f t="shared" si="90"/>
        <v>1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84"/>
        <v>1.5213333333333334</v>
      </c>
      <c r="P802">
        <f t="shared" si="85"/>
        <v>40.75</v>
      </c>
      <c r="Q802" t="str">
        <f t="shared" si="86"/>
        <v>music</v>
      </c>
      <c r="R802" t="str">
        <f t="shared" si="87"/>
        <v>rock</v>
      </c>
      <c r="S802" s="13">
        <f t="shared" si="88"/>
        <v>41863.433495370373</v>
      </c>
      <c r="T802" s="13">
        <f t="shared" si="89"/>
        <v>41893.433495370373</v>
      </c>
      <c r="U802">
        <f t="shared" si="90"/>
        <v>782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84"/>
        <v>1.1152149999999998</v>
      </c>
      <c r="P803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3">
        <f t="shared" si="88"/>
        <v>40695.795370370368</v>
      </c>
      <c r="T803" s="13">
        <f t="shared" si="89"/>
        <v>40725.795370370368</v>
      </c>
      <c r="U803">
        <f t="shared" si="90"/>
        <v>230.42999999999984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84"/>
        <v>1.0133333333333334</v>
      </c>
      <c r="P804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3">
        <f t="shared" si="88"/>
        <v>41123.022268518522</v>
      </c>
      <c r="T804" s="13">
        <f t="shared" si="89"/>
        <v>41169.170138888891</v>
      </c>
      <c r="U804">
        <f t="shared" si="90"/>
        <v>80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84"/>
        <v>1.232608695652174</v>
      </c>
      <c r="P805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3">
        <f t="shared" si="88"/>
        <v>40665.949976851851</v>
      </c>
      <c r="T805" s="13">
        <f t="shared" si="89"/>
        <v>40692.041666666664</v>
      </c>
      <c r="U805">
        <f t="shared" si="90"/>
        <v>535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84"/>
        <v>1</v>
      </c>
      <c r="P806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3">
        <f t="shared" si="88"/>
        <v>40730.105625000004</v>
      </c>
      <c r="T806" s="13">
        <f t="shared" si="89"/>
        <v>40747.165972222225</v>
      </c>
      <c r="U806">
        <f t="shared" si="90"/>
        <v>0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84"/>
        <v>1.05</v>
      </c>
      <c r="P807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3">
        <f t="shared" si="88"/>
        <v>40690.823055555556</v>
      </c>
      <c r="T807" s="13">
        <f t="shared" si="89"/>
        <v>40740.958333333336</v>
      </c>
      <c r="U807">
        <f t="shared" si="90"/>
        <v>150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84"/>
        <v>1.0443750000000001</v>
      </c>
      <c r="P808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3">
        <f t="shared" si="88"/>
        <v>40763.691423611112</v>
      </c>
      <c r="T808" s="13">
        <f t="shared" si="89"/>
        <v>40793.691423611112</v>
      </c>
      <c r="U808">
        <f t="shared" si="90"/>
        <v>355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84"/>
        <v>1.05125</v>
      </c>
      <c r="P809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3">
        <f t="shared" si="88"/>
        <v>42759.628599537042</v>
      </c>
      <c r="T809" s="13">
        <f t="shared" si="89"/>
        <v>42795.083333333328</v>
      </c>
      <c r="U809">
        <f t="shared" si="90"/>
        <v>205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84"/>
        <v>1</v>
      </c>
      <c r="P810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3">
        <f t="shared" si="88"/>
        <v>41962.100532407407</v>
      </c>
      <c r="T810" s="13">
        <f t="shared" si="89"/>
        <v>41995.207638888889</v>
      </c>
      <c r="U810">
        <f t="shared" si="90"/>
        <v>0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84"/>
        <v>1.03775</v>
      </c>
      <c r="P811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3">
        <f t="shared" si="88"/>
        <v>41628.833680555559</v>
      </c>
      <c r="T811" s="13">
        <f t="shared" si="89"/>
        <v>41658.833680555559</v>
      </c>
      <c r="U811">
        <f t="shared" si="90"/>
        <v>151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84"/>
        <v>1.05</v>
      </c>
      <c r="P812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3">
        <f t="shared" si="88"/>
        <v>41123.056273148148</v>
      </c>
      <c r="T812" s="13">
        <f t="shared" si="89"/>
        <v>41153.056273148148</v>
      </c>
      <c r="U812">
        <f t="shared" si="90"/>
        <v>75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84"/>
        <v>1.04</v>
      </c>
      <c r="P813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3">
        <f t="shared" si="88"/>
        <v>41443.643541666665</v>
      </c>
      <c r="T813" s="13">
        <f t="shared" si="89"/>
        <v>41465.702777777777</v>
      </c>
      <c r="U813">
        <f t="shared" si="90"/>
        <v>40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84"/>
        <v>1.5183333333333333</v>
      </c>
      <c r="P814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3">
        <f t="shared" si="88"/>
        <v>41282.017962962964</v>
      </c>
      <c r="T814" s="13">
        <f t="shared" si="89"/>
        <v>41334.581944444442</v>
      </c>
      <c r="U814">
        <f t="shared" si="90"/>
        <v>311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84"/>
        <v>1.59996</v>
      </c>
      <c r="P815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3">
        <f t="shared" si="88"/>
        <v>41080.960243055553</v>
      </c>
      <c r="T815" s="13">
        <f t="shared" si="89"/>
        <v>41110.960243055553</v>
      </c>
      <c r="U815">
        <f t="shared" si="90"/>
        <v>899.94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84"/>
        <v>1.2729999999999999</v>
      </c>
      <c r="P816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3">
        <f t="shared" si="88"/>
        <v>40679.743067129632</v>
      </c>
      <c r="T816" s="13">
        <f t="shared" si="89"/>
        <v>40694.75277777778</v>
      </c>
      <c r="U816">
        <f t="shared" si="90"/>
        <v>273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84"/>
        <v>1.07</v>
      </c>
      <c r="P817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3">
        <f t="shared" si="88"/>
        <v>41914.917858796296</v>
      </c>
      <c r="T817" s="13">
        <f t="shared" si="89"/>
        <v>41944.917858796296</v>
      </c>
      <c r="U817">
        <f t="shared" si="90"/>
        <v>280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84"/>
        <v>1.1512214285714286</v>
      </c>
      <c r="P818">
        <f t="shared" si="85"/>
        <v>39.31</v>
      </c>
      <c r="Q818" t="str">
        <f t="shared" si="86"/>
        <v>music</v>
      </c>
      <c r="R818" t="str">
        <f t="shared" si="87"/>
        <v>rock</v>
      </c>
      <c r="S818" s="13">
        <f t="shared" si="88"/>
        <v>41341.870868055557</v>
      </c>
      <c r="T818" s="13">
        <f t="shared" si="89"/>
        <v>41373.270833333336</v>
      </c>
      <c r="U818">
        <f t="shared" si="90"/>
        <v>1058.5500000000002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84"/>
        <v>1.3711066666666665</v>
      </c>
      <c r="P819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3">
        <f t="shared" si="88"/>
        <v>40925.599664351852</v>
      </c>
      <c r="T819" s="13">
        <f t="shared" si="89"/>
        <v>40979.207638888889</v>
      </c>
      <c r="U819">
        <f t="shared" si="90"/>
        <v>556.65999999999985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84"/>
        <v>1.5571428571428572</v>
      </c>
      <c r="P820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3">
        <f t="shared" si="88"/>
        <v>41120.882881944446</v>
      </c>
      <c r="T820" s="13">
        <f t="shared" si="89"/>
        <v>41128.709027777775</v>
      </c>
      <c r="U820">
        <f t="shared" si="90"/>
        <v>195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84"/>
        <v>1.0874999999999999</v>
      </c>
      <c r="P821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3">
        <f t="shared" si="88"/>
        <v>41619.998310185183</v>
      </c>
      <c r="T821" s="13">
        <f t="shared" si="89"/>
        <v>41629.197222222225</v>
      </c>
      <c r="U821">
        <f t="shared" si="90"/>
        <v>35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84"/>
        <v>1.3405</v>
      </c>
      <c r="P822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3">
        <f t="shared" si="88"/>
        <v>41768.841921296298</v>
      </c>
      <c r="T822" s="13">
        <f t="shared" si="89"/>
        <v>41799.208333333336</v>
      </c>
      <c r="U822">
        <f t="shared" si="90"/>
        <v>681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84"/>
        <v>1</v>
      </c>
      <c r="P823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3">
        <f t="shared" si="88"/>
        <v>42093.922048611115</v>
      </c>
      <c r="T823" s="13">
        <f t="shared" si="89"/>
        <v>42128.167361111111</v>
      </c>
      <c r="U823">
        <f t="shared" si="90"/>
        <v>0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84"/>
        <v>1.1916666666666667</v>
      </c>
      <c r="P824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3">
        <f t="shared" si="88"/>
        <v>41157.947337962964</v>
      </c>
      <c r="T824" s="13">
        <f t="shared" si="89"/>
        <v>41187.947337962964</v>
      </c>
      <c r="U824">
        <f t="shared" si="90"/>
        <v>575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84"/>
        <v>1.7949999999999999</v>
      </c>
      <c r="P825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3">
        <f t="shared" si="88"/>
        <v>42055.972824074073</v>
      </c>
      <c r="T825" s="13">
        <f t="shared" si="89"/>
        <v>42085.931157407409</v>
      </c>
      <c r="U825">
        <f t="shared" si="90"/>
        <v>636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84"/>
        <v>1.3438124999999999</v>
      </c>
      <c r="P826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3">
        <f t="shared" si="88"/>
        <v>40250.242106481484</v>
      </c>
      <c r="T826" s="13">
        <f t="shared" si="89"/>
        <v>40286.290972222225</v>
      </c>
      <c r="U826">
        <f t="shared" si="90"/>
        <v>550.09999999999991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84"/>
        <v>1.0043200000000001</v>
      </c>
      <c r="P827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3">
        <f t="shared" si="88"/>
        <v>41186.306527777779</v>
      </c>
      <c r="T827" s="13">
        <f t="shared" si="89"/>
        <v>41211.306527777779</v>
      </c>
      <c r="U827">
        <f t="shared" si="90"/>
        <v>54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84"/>
        <v>1.0145454545454546</v>
      </c>
      <c r="P828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3">
        <f t="shared" si="88"/>
        <v>40973.038541666669</v>
      </c>
      <c r="T828" s="13">
        <f t="shared" si="89"/>
        <v>40993.996874999997</v>
      </c>
      <c r="U828">
        <f t="shared" si="90"/>
        <v>80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84"/>
        <v>1.0333333333333334</v>
      </c>
      <c r="P829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3">
        <f t="shared" si="88"/>
        <v>40927.473460648151</v>
      </c>
      <c r="T829" s="13">
        <f t="shared" si="89"/>
        <v>40953.825694444444</v>
      </c>
      <c r="U829">
        <f t="shared" si="90"/>
        <v>10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84"/>
        <v>1.07</v>
      </c>
      <c r="P830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3">
        <f t="shared" si="88"/>
        <v>41073.050717592596</v>
      </c>
      <c r="T830" s="13">
        <f t="shared" si="89"/>
        <v>41085.683333333334</v>
      </c>
      <c r="U830">
        <f t="shared" si="90"/>
        <v>91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84"/>
        <v>1.04</v>
      </c>
      <c r="P831">
        <f t="shared" si="85"/>
        <v>32.5</v>
      </c>
      <c r="Q831" t="str">
        <f t="shared" si="86"/>
        <v>music</v>
      </c>
      <c r="R831" t="str">
        <f t="shared" si="87"/>
        <v>rock</v>
      </c>
      <c r="S831" s="13">
        <f t="shared" si="88"/>
        <v>42504.801388888889</v>
      </c>
      <c r="T831" s="13">
        <f t="shared" si="89"/>
        <v>42564.801388888889</v>
      </c>
      <c r="U831">
        <f t="shared" si="90"/>
        <v>20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84"/>
        <v>1.0783333333333334</v>
      </c>
      <c r="P832">
        <f t="shared" si="85"/>
        <v>60.65625</v>
      </c>
      <c r="Q832" t="str">
        <f t="shared" si="86"/>
        <v>music</v>
      </c>
      <c r="R832" t="str">
        <f t="shared" si="87"/>
        <v>rock</v>
      </c>
      <c r="S832" s="13">
        <f t="shared" si="88"/>
        <v>41325.525752314818</v>
      </c>
      <c r="T832" s="13">
        <f t="shared" si="89"/>
        <v>41355.484085648146</v>
      </c>
      <c r="U832">
        <f t="shared" si="90"/>
        <v>141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84"/>
        <v>2.3333333333333335</v>
      </c>
      <c r="P833">
        <f t="shared" si="85"/>
        <v>175</v>
      </c>
      <c r="Q833" t="str">
        <f t="shared" si="86"/>
        <v>music</v>
      </c>
      <c r="R833" t="str">
        <f t="shared" si="87"/>
        <v>rock</v>
      </c>
      <c r="S833" s="13">
        <f t="shared" si="88"/>
        <v>40996.646921296298</v>
      </c>
      <c r="T833" s="13">
        <f t="shared" si="89"/>
        <v>41026.646921296298</v>
      </c>
      <c r="U833">
        <f t="shared" si="90"/>
        <v>2000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84"/>
        <v>1.0060706666666666</v>
      </c>
      <c r="P834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3">
        <f t="shared" si="88"/>
        <v>40869.675173611111</v>
      </c>
      <c r="T834" s="13">
        <f t="shared" si="89"/>
        <v>40929.342361111114</v>
      </c>
      <c r="U834">
        <f t="shared" si="90"/>
        <v>91.059999999999491</v>
      </c>
    </row>
    <row r="835" spans="1:21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91">E835/D835</f>
        <v>1.0166666666666666</v>
      </c>
      <c r="P835">
        <f t="shared" ref="P835:P898" si="92">E835/L835</f>
        <v>148.78048780487805</v>
      </c>
      <c r="Q835" t="str">
        <f t="shared" ref="Q835:Q898" si="93">LEFT(N835,SEARCH("/",N835,1)-1)</f>
        <v>music</v>
      </c>
      <c r="R835" t="str">
        <f t="shared" ref="R835:R898" si="94">MID(N835,SEARCH("/",N835,1)+1,50)</f>
        <v>rock</v>
      </c>
      <c r="S835" s="13">
        <f t="shared" ref="S835:S898" si="95">(((J835/60)/60)/24)+DATE(1970,1,1)</f>
        <v>41718.878182870372</v>
      </c>
      <c r="T835" s="13">
        <f t="shared" ref="T835:T898" si="96">(((I835/60)/60)/24)+DATE(1970,1,1)</f>
        <v>41748.878182870372</v>
      </c>
      <c r="U835">
        <f t="shared" ref="U835:U898" si="97">E835-D835</f>
        <v>100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91"/>
        <v>1.3101818181818181</v>
      </c>
      <c r="P836">
        <f t="shared" si="92"/>
        <v>96.08</v>
      </c>
      <c r="Q836" t="str">
        <f t="shared" si="93"/>
        <v>music</v>
      </c>
      <c r="R836" t="str">
        <f t="shared" si="94"/>
        <v>rock</v>
      </c>
      <c r="S836" s="13">
        <f t="shared" si="95"/>
        <v>41422.822824074072</v>
      </c>
      <c r="T836" s="13">
        <f t="shared" si="96"/>
        <v>41456.165972222225</v>
      </c>
      <c r="U836">
        <f t="shared" si="97"/>
        <v>1706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91"/>
        <v>1.1725000000000001</v>
      </c>
      <c r="P837">
        <f t="shared" si="92"/>
        <v>58.625</v>
      </c>
      <c r="Q837" t="str">
        <f t="shared" si="93"/>
        <v>music</v>
      </c>
      <c r="R837" t="str">
        <f t="shared" si="94"/>
        <v>rock</v>
      </c>
      <c r="S837" s="13">
        <f t="shared" si="95"/>
        <v>41005.45784722222</v>
      </c>
      <c r="T837" s="13">
        <f t="shared" si="96"/>
        <v>41048.125</v>
      </c>
      <c r="U837">
        <f t="shared" si="97"/>
        <v>345</v>
      </c>
    </row>
    <row r="838" spans="1:21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91"/>
        <v>1.009304</v>
      </c>
      <c r="P838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3">
        <f t="shared" si="95"/>
        <v>41524.056921296295</v>
      </c>
      <c r="T838" s="13">
        <f t="shared" si="96"/>
        <v>41554.056921296295</v>
      </c>
      <c r="U838">
        <f t="shared" si="97"/>
        <v>46.520000000000437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91"/>
        <v>1.218</v>
      </c>
      <c r="P839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3">
        <f t="shared" si="95"/>
        <v>41730.998402777775</v>
      </c>
      <c r="T839" s="13">
        <f t="shared" si="96"/>
        <v>41760.998402777775</v>
      </c>
      <c r="U839">
        <f t="shared" si="97"/>
        <v>545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91"/>
        <v>1.454</v>
      </c>
      <c r="P840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3">
        <f t="shared" si="95"/>
        <v>40895.897974537038</v>
      </c>
      <c r="T840" s="13">
        <f t="shared" si="96"/>
        <v>40925.897974537038</v>
      </c>
      <c r="U840">
        <f t="shared" si="97"/>
        <v>908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91"/>
        <v>1.166166</v>
      </c>
      <c r="P841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3">
        <f t="shared" si="95"/>
        <v>41144.763379629629</v>
      </c>
      <c r="T841" s="13">
        <f t="shared" si="96"/>
        <v>41174.763379629629</v>
      </c>
      <c r="U841">
        <f t="shared" si="97"/>
        <v>830.82999999999993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91"/>
        <v>1.2041660000000001</v>
      </c>
      <c r="P842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3">
        <f t="shared" si="95"/>
        <v>42607.226701388892</v>
      </c>
      <c r="T842" s="13">
        <f t="shared" si="96"/>
        <v>42637.226701388892</v>
      </c>
      <c r="U842">
        <f t="shared" si="97"/>
        <v>2041.6599999999999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91"/>
        <v>1.0132000000000001</v>
      </c>
      <c r="P843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3">
        <f t="shared" si="95"/>
        <v>41923.838692129626</v>
      </c>
      <c r="T843" s="13">
        <f t="shared" si="96"/>
        <v>41953.88035879629</v>
      </c>
      <c r="U843">
        <f t="shared" si="97"/>
        <v>66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91"/>
        <v>1.0431999999999999</v>
      </c>
      <c r="P844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3">
        <f t="shared" si="95"/>
        <v>41526.592395833337</v>
      </c>
      <c r="T844" s="13">
        <f t="shared" si="96"/>
        <v>41561.165972222225</v>
      </c>
      <c r="U844">
        <f t="shared" si="97"/>
        <v>108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91"/>
        <v>2.6713333333333331</v>
      </c>
      <c r="P845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3">
        <f t="shared" si="95"/>
        <v>42695.257870370369</v>
      </c>
      <c r="T845" s="13">
        <f t="shared" si="96"/>
        <v>42712.333333333328</v>
      </c>
      <c r="U845">
        <f t="shared" si="97"/>
        <v>5014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91"/>
        <v>1.9413333333333334</v>
      </c>
      <c r="P846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3">
        <f t="shared" si="95"/>
        <v>41905.684629629628</v>
      </c>
      <c r="T846" s="13">
        <f t="shared" si="96"/>
        <v>41944.207638888889</v>
      </c>
      <c r="U846">
        <f t="shared" si="97"/>
        <v>2824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91"/>
        <v>1.203802</v>
      </c>
      <c r="P847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3">
        <f t="shared" si="95"/>
        <v>42578.205972222218</v>
      </c>
      <c r="T847" s="13">
        <f t="shared" si="96"/>
        <v>42618.165972222225</v>
      </c>
      <c r="U847">
        <f t="shared" si="97"/>
        <v>1019.0100000000002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91"/>
        <v>1.2200090909090908</v>
      </c>
      <c r="P848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3">
        <f t="shared" si="95"/>
        <v>41694.391840277778</v>
      </c>
      <c r="T848" s="13">
        <f t="shared" si="96"/>
        <v>41708.583333333336</v>
      </c>
      <c r="U848">
        <f t="shared" si="97"/>
        <v>242.01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91"/>
        <v>1</v>
      </c>
      <c r="P849">
        <f t="shared" si="92"/>
        <v>10</v>
      </c>
      <c r="Q849" t="str">
        <f t="shared" si="93"/>
        <v>music</v>
      </c>
      <c r="R849" t="str">
        <f t="shared" si="94"/>
        <v>metal</v>
      </c>
      <c r="S849" s="13">
        <f t="shared" si="95"/>
        <v>42165.79833333334</v>
      </c>
      <c r="T849" s="13">
        <f t="shared" si="96"/>
        <v>42195.79833333334</v>
      </c>
      <c r="U849">
        <f t="shared" si="97"/>
        <v>0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91"/>
        <v>1</v>
      </c>
      <c r="P850">
        <f t="shared" si="92"/>
        <v>18.75</v>
      </c>
      <c r="Q850" t="str">
        <f t="shared" si="93"/>
        <v>music</v>
      </c>
      <c r="R850" t="str">
        <f t="shared" si="94"/>
        <v>metal</v>
      </c>
      <c r="S850" s="13">
        <f t="shared" si="95"/>
        <v>42078.792048611111</v>
      </c>
      <c r="T850" s="13">
        <f t="shared" si="96"/>
        <v>42108.792048611111</v>
      </c>
      <c r="U850">
        <f t="shared" si="97"/>
        <v>0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91"/>
        <v>1.1990000000000001</v>
      </c>
      <c r="P851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3">
        <f t="shared" si="95"/>
        <v>42051.148888888885</v>
      </c>
      <c r="T851" s="13">
        <f t="shared" si="96"/>
        <v>42079.107222222221</v>
      </c>
      <c r="U851">
        <f t="shared" si="97"/>
        <v>796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91"/>
        <v>1.55175</v>
      </c>
      <c r="P852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3">
        <f t="shared" si="95"/>
        <v>42452.827743055561</v>
      </c>
      <c r="T852" s="13">
        <f t="shared" si="96"/>
        <v>42485.207638888889</v>
      </c>
      <c r="U852">
        <f t="shared" si="97"/>
        <v>2207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91"/>
        <v>1.3045</v>
      </c>
      <c r="P853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3">
        <f t="shared" si="95"/>
        <v>42522.880243055552</v>
      </c>
      <c r="T853" s="13">
        <f t="shared" si="96"/>
        <v>42582.822916666672</v>
      </c>
      <c r="U853">
        <f t="shared" si="97"/>
        <v>609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91"/>
        <v>1.0497142857142858</v>
      </c>
      <c r="P854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3">
        <f t="shared" si="95"/>
        <v>42656.805497685185</v>
      </c>
      <c r="T854" s="13">
        <f t="shared" si="96"/>
        <v>42667.875</v>
      </c>
      <c r="U854">
        <f t="shared" si="97"/>
        <v>174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91"/>
        <v>1</v>
      </c>
      <c r="P855">
        <f t="shared" si="92"/>
        <v>30</v>
      </c>
      <c r="Q855" t="str">
        <f t="shared" si="93"/>
        <v>music</v>
      </c>
      <c r="R855" t="str">
        <f t="shared" si="94"/>
        <v>metal</v>
      </c>
      <c r="S855" s="13">
        <f t="shared" si="95"/>
        <v>42021.832280092596</v>
      </c>
      <c r="T855" s="13">
        <f t="shared" si="96"/>
        <v>42051.832280092596</v>
      </c>
      <c r="U855">
        <f t="shared" si="97"/>
        <v>0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91"/>
        <v>1.1822050359712231</v>
      </c>
      <c r="P856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3">
        <f t="shared" si="95"/>
        <v>42702.212337962963</v>
      </c>
      <c r="T856" s="13">
        <f t="shared" si="96"/>
        <v>42732.212337962963</v>
      </c>
      <c r="U856">
        <f t="shared" si="97"/>
        <v>5065.3000000000029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91"/>
        <v>1.0344827586206897</v>
      </c>
      <c r="P857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3">
        <f t="shared" si="95"/>
        <v>42545.125196759262</v>
      </c>
      <c r="T857" s="13">
        <f t="shared" si="96"/>
        <v>42575.125196759262</v>
      </c>
      <c r="U857">
        <f t="shared" si="97"/>
        <v>50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91"/>
        <v>2.1800000000000002</v>
      </c>
      <c r="P858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3">
        <f t="shared" si="95"/>
        <v>42609.311990740738</v>
      </c>
      <c r="T858" s="13">
        <f t="shared" si="96"/>
        <v>42668.791666666672</v>
      </c>
      <c r="U858">
        <f t="shared" si="97"/>
        <v>295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91"/>
        <v>1</v>
      </c>
      <c r="P859">
        <f t="shared" si="92"/>
        <v>50</v>
      </c>
      <c r="Q859" t="str">
        <f t="shared" si="93"/>
        <v>music</v>
      </c>
      <c r="R859" t="str">
        <f t="shared" si="94"/>
        <v>metal</v>
      </c>
      <c r="S859" s="13">
        <f t="shared" si="95"/>
        <v>42291.581377314811</v>
      </c>
      <c r="T859" s="13">
        <f t="shared" si="96"/>
        <v>42333.623043981483</v>
      </c>
      <c r="U859">
        <f t="shared" si="97"/>
        <v>0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91"/>
        <v>1.4400583333333332</v>
      </c>
      <c r="P860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3">
        <f t="shared" si="95"/>
        <v>42079.745578703703</v>
      </c>
      <c r="T860" s="13">
        <f t="shared" si="96"/>
        <v>42109.957638888889</v>
      </c>
      <c r="U860">
        <f t="shared" si="97"/>
        <v>528.06999999999994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91"/>
        <v>1.0467500000000001</v>
      </c>
      <c r="P861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3">
        <f t="shared" si="95"/>
        <v>42128.820231481484</v>
      </c>
      <c r="T861" s="13">
        <f t="shared" si="96"/>
        <v>42159</v>
      </c>
      <c r="U861">
        <f t="shared" si="97"/>
        <v>187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91"/>
        <v>0.18142857142857144</v>
      </c>
      <c r="P862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3">
        <f t="shared" si="95"/>
        <v>41570.482789351852</v>
      </c>
      <c r="T862" s="13">
        <f t="shared" si="96"/>
        <v>41600.524456018517</v>
      </c>
      <c r="U862">
        <f t="shared" si="97"/>
        <v>-11460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91"/>
        <v>2.2444444444444444E-2</v>
      </c>
      <c r="P863">
        <f t="shared" si="92"/>
        <v>50.5</v>
      </c>
      <c r="Q863" t="str">
        <f t="shared" si="93"/>
        <v>music</v>
      </c>
      <c r="R863" t="str">
        <f t="shared" si="94"/>
        <v>jazz</v>
      </c>
      <c r="S863" s="13">
        <f t="shared" si="95"/>
        <v>42599.965324074074</v>
      </c>
      <c r="T863" s="13">
        <f t="shared" si="96"/>
        <v>42629.965324074074</v>
      </c>
      <c r="U863">
        <f t="shared" si="97"/>
        <v>-4399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91"/>
        <v>3.3999999999999998E-3</v>
      </c>
      <c r="P864">
        <f t="shared" si="92"/>
        <v>42.5</v>
      </c>
      <c r="Q864" t="str">
        <f t="shared" si="93"/>
        <v>music</v>
      </c>
      <c r="R864" t="str">
        <f t="shared" si="94"/>
        <v>jazz</v>
      </c>
      <c r="S864" s="13">
        <f t="shared" si="95"/>
        <v>41559.5549537037</v>
      </c>
      <c r="T864" s="13">
        <f t="shared" si="96"/>
        <v>41589.596620370372</v>
      </c>
      <c r="U864">
        <f t="shared" si="97"/>
        <v>-49830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91"/>
        <v>4.4999999999999998E-2</v>
      </c>
      <c r="P865">
        <f t="shared" si="92"/>
        <v>18</v>
      </c>
      <c r="Q865" t="str">
        <f t="shared" si="93"/>
        <v>music</v>
      </c>
      <c r="R865" t="str">
        <f t="shared" si="94"/>
        <v>jazz</v>
      </c>
      <c r="S865" s="13">
        <f t="shared" si="95"/>
        <v>40921.117662037039</v>
      </c>
      <c r="T865" s="13">
        <f t="shared" si="96"/>
        <v>40951.117662037039</v>
      </c>
      <c r="U865">
        <f t="shared" si="97"/>
        <v>-1910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91"/>
        <v>0.41538461538461541</v>
      </c>
      <c r="P866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3">
        <f t="shared" si="95"/>
        <v>41541.106921296298</v>
      </c>
      <c r="T866" s="13">
        <f t="shared" si="96"/>
        <v>41563.415972222225</v>
      </c>
      <c r="U866">
        <f t="shared" si="97"/>
        <v>-3800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91"/>
        <v>2.0454545454545454E-2</v>
      </c>
      <c r="P867">
        <f t="shared" si="92"/>
        <v>22.5</v>
      </c>
      <c r="Q867" t="str">
        <f t="shared" si="93"/>
        <v>music</v>
      </c>
      <c r="R867" t="str">
        <f t="shared" si="94"/>
        <v>jazz</v>
      </c>
      <c r="S867" s="13">
        <f t="shared" si="95"/>
        <v>41230.77311342593</v>
      </c>
      <c r="T867" s="13">
        <f t="shared" si="96"/>
        <v>41290.77311342593</v>
      </c>
      <c r="U867">
        <f t="shared" si="97"/>
        <v>-2155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91"/>
        <v>0.18285714285714286</v>
      </c>
      <c r="P868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3">
        <f t="shared" si="95"/>
        <v>42025.637939814813</v>
      </c>
      <c r="T868" s="13">
        <f t="shared" si="96"/>
        <v>42063.631944444445</v>
      </c>
      <c r="U868">
        <f t="shared" si="97"/>
        <v>-2860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91"/>
        <v>0.2402</v>
      </c>
      <c r="P869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3">
        <f t="shared" si="95"/>
        <v>40088.105393518519</v>
      </c>
      <c r="T869" s="13">
        <f t="shared" si="96"/>
        <v>40148.207638888889</v>
      </c>
      <c r="U869">
        <f t="shared" si="97"/>
        <v>-3799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91"/>
        <v>1.1111111111111111E-3</v>
      </c>
      <c r="P870">
        <f t="shared" si="92"/>
        <v>50</v>
      </c>
      <c r="Q870" t="str">
        <f t="shared" si="93"/>
        <v>music</v>
      </c>
      <c r="R870" t="str">
        <f t="shared" si="94"/>
        <v>jazz</v>
      </c>
      <c r="S870" s="13">
        <f t="shared" si="95"/>
        <v>41616.027754629627</v>
      </c>
      <c r="T870" s="13">
        <f t="shared" si="96"/>
        <v>41646.027754629627</v>
      </c>
      <c r="U870">
        <f t="shared" si="97"/>
        <v>-44950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91"/>
        <v>0.11818181818181818</v>
      </c>
      <c r="P871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3">
        <f t="shared" si="95"/>
        <v>41342.845567129632</v>
      </c>
      <c r="T871" s="13">
        <f t="shared" si="96"/>
        <v>41372.803900462961</v>
      </c>
      <c r="U871">
        <f t="shared" si="97"/>
        <v>-7760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91"/>
        <v>3.0999999999999999E-3</v>
      </c>
      <c r="P872">
        <f t="shared" si="92"/>
        <v>12.4</v>
      </c>
      <c r="Q872" t="str">
        <f t="shared" si="93"/>
        <v>music</v>
      </c>
      <c r="R872" t="str">
        <f t="shared" si="94"/>
        <v>jazz</v>
      </c>
      <c r="S872" s="13">
        <f t="shared" si="95"/>
        <v>41488.022256944445</v>
      </c>
      <c r="T872" s="13">
        <f t="shared" si="96"/>
        <v>41518.022256944445</v>
      </c>
      <c r="U872">
        <f t="shared" si="97"/>
        <v>-19938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91"/>
        <v>5.4166666666666669E-2</v>
      </c>
      <c r="P873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3">
        <f t="shared" si="95"/>
        <v>41577.561284722222</v>
      </c>
      <c r="T873" s="13">
        <f t="shared" si="96"/>
        <v>41607.602951388886</v>
      </c>
      <c r="U873">
        <f t="shared" si="97"/>
        <v>-5675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91"/>
        <v>8.1250000000000003E-3</v>
      </c>
      <c r="P874">
        <f t="shared" si="92"/>
        <v>32.5</v>
      </c>
      <c r="Q874" t="str">
        <f t="shared" si="93"/>
        <v>music</v>
      </c>
      <c r="R874" t="str">
        <f t="shared" si="94"/>
        <v>jazz</v>
      </c>
      <c r="S874" s="13">
        <f t="shared" si="95"/>
        <v>40567.825543981482</v>
      </c>
      <c r="T874" s="13">
        <f t="shared" si="96"/>
        <v>40612.825543981482</v>
      </c>
      <c r="U874">
        <f t="shared" si="97"/>
        <v>-7935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91"/>
        <v>1.2857142857142857E-2</v>
      </c>
      <c r="P875">
        <f t="shared" si="92"/>
        <v>9</v>
      </c>
      <c r="Q875" t="str">
        <f t="shared" si="93"/>
        <v>music</v>
      </c>
      <c r="R875" t="str">
        <f t="shared" si="94"/>
        <v>jazz</v>
      </c>
      <c r="S875" s="13">
        <f t="shared" si="95"/>
        <v>41184.167129629634</v>
      </c>
      <c r="T875" s="13">
        <f t="shared" si="96"/>
        <v>41224.208796296298</v>
      </c>
      <c r="U875">
        <f t="shared" si="97"/>
        <v>-3455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91"/>
        <v>0.24333333333333335</v>
      </c>
      <c r="P876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3">
        <f t="shared" si="95"/>
        <v>41368.583726851852</v>
      </c>
      <c r="T876" s="13">
        <f t="shared" si="96"/>
        <v>41398.583726851852</v>
      </c>
      <c r="U876">
        <f t="shared" si="97"/>
        <v>-2270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91"/>
        <v>0</v>
      </c>
      <c r="P877" t="e">
        <f t="shared" si="92"/>
        <v>#DIV/0!</v>
      </c>
      <c r="Q877" t="str">
        <f t="shared" si="93"/>
        <v>music</v>
      </c>
      <c r="R877" t="str">
        <f t="shared" si="94"/>
        <v>jazz</v>
      </c>
      <c r="S877" s="13">
        <f t="shared" si="95"/>
        <v>42248.723738425921</v>
      </c>
      <c r="T877" s="13">
        <f t="shared" si="96"/>
        <v>42268.723738425921</v>
      </c>
      <c r="U877">
        <f t="shared" si="97"/>
        <v>-5000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91"/>
        <v>0.40799492385786801</v>
      </c>
      <c r="P878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3">
        <f t="shared" si="95"/>
        <v>41276.496840277774</v>
      </c>
      <c r="T878" s="13">
        <f t="shared" si="96"/>
        <v>41309.496840277774</v>
      </c>
      <c r="U878">
        <f t="shared" si="97"/>
        <v>-1866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91"/>
        <v>0.67549999999999999</v>
      </c>
      <c r="P879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3">
        <f t="shared" si="95"/>
        <v>41597.788888888892</v>
      </c>
      <c r="T879" s="13">
        <f t="shared" si="96"/>
        <v>41627.788888888892</v>
      </c>
      <c r="U879">
        <f t="shared" si="97"/>
        <v>-649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91"/>
        <v>1.2999999999999999E-2</v>
      </c>
      <c r="P880">
        <f t="shared" si="92"/>
        <v>32.5</v>
      </c>
      <c r="Q880" t="str">
        <f t="shared" si="93"/>
        <v>music</v>
      </c>
      <c r="R880" t="str">
        <f t="shared" si="94"/>
        <v>jazz</v>
      </c>
      <c r="S880" s="13">
        <f t="shared" si="95"/>
        <v>40505.232916666668</v>
      </c>
      <c r="T880" s="13">
        <f t="shared" si="96"/>
        <v>40535.232916666668</v>
      </c>
      <c r="U880">
        <f t="shared" si="97"/>
        <v>-4935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91"/>
        <v>0.30666666666666664</v>
      </c>
      <c r="P881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3">
        <f t="shared" si="95"/>
        <v>41037.829918981479</v>
      </c>
      <c r="T881" s="13">
        <f t="shared" si="96"/>
        <v>41058.829918981479</v>
      </c>
      <c r="U881">
        <f t="shared" si="97"/>
        <v>-1456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91"/>
        <v>2.9894179894179893E-2</v>
      </c>
      <c r="P882">
        <f t="shared" si="92"/>
        <v>14.125</v>
      </c>
      <c r="Q882" t="str">
        <f t="shared" si="93"/>
        <v>music</v>
      </c>
      <c r="R882" t="str">
        <f t="shared" si="94"/>
        <v>indie rock</v>
      </c>
      <c r="S882" s="13">
        <f t="shared" si="95"/>
        <v>41179.32104166667</v>
      </c>
      <c r="T882" s="13">
        <f t="shared" si="96"/>
        <v>41212.32104166667</v>
      </c>
      <c r="U882">
        <f t="shared" si="97"/>
        <v>-3667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91"/>
        <v>8.0000000000000002E-3</v>
      </c>
      <c r="P883">
        <f t="shared" si="92"/>
        <v>30</v>
      </c>
      <c r="Q883" t="str">
        <f t="shared" si="93"/>
        <v>music</v>
      </c>
      <c r="R883" t="str">
        <f t="shared" si="94"/>
        <v>indie rock</v>
      </c>
      <c r="S883" s="13">
        <f t="shared" si="95"/>
        <v>40877.25099537037</v>
      </c>
      <c r="T883" s="13">
        <f t="shared" si="96"/>
        <v>40922.25099537037</v>
      </c>
      <c r="U883">
        <f t="shared" si="97"/>
        <v>-3720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91"/>
        <v>0.20133333333333334</v>
      </c>
      <c r="P884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3">
        <f t="shared" si="95"/>
        <v>40759.860532407409</v>
      </c>
      <c r="T884" s="13">
        <f t="shared" si="96"/>
        <v>40792.860532407409</v>
      </c>
      <c r="U884">
        <f t="shared" si="97"/>
        <v>-1198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91"/>
        <v>0.4002</v>
      </c>
      <c r="P885">
        <f t="shared" si="92"/>
        <v>83.375</v>
      </c>
      <c r="Q885" t="str">
        <f t="shared" si="93"/>
        <v>music</v>
      </c>
      <c r="R885" t="str">
        <f t="shared" si="94"/>
        <v>indie rock</v>
      </c>
      <c r="S885" s="13">
        <f t="shared" si="95"/>
        <v>42371.935590277775</v>
      </c>
      <c r="T885" s="13">
        <f t="shared" si="96"/>
        <v>42431.935590277775</v>
      </c>
      <c r="U885">
        <f t="shared" si="97"/>
        <v>-2999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91"/>
        <v>0.01</v>
      </c>
      <c r="P886">
        <f t="shared" si="92"/>
        <v>10</v>
      </c>
      <c r="Q886" t="str">
        <f t="shared" si="93"/>
        <v>music</v>
      </c>
      <c r="R886" t="str">
        <f t="shared" si="94"/>
        <v>indie rock</v>
      </c>
      <c r="S886" s="13">
        <f t="shared" si="95"/>
        <v>40981.802615740737</v>
      </c>
      <c r="T886" s="13">
        <f t="shared" si="96"/>
        <v>41041.104861111111</v>
      </c>
      <c r="U886">
        <f t="shared" si="97"/>
        <v>-1980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91"/>
        <v>0.75</v>
      </c>
      <c r="P887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3">
        <f t="shared" si="95"/>
        <v>42713.941099537042</v>
      </c>
      <c r="T887" s="13">
        <f t="shared" si="96"/>
        <v>42734.941099537042</v>
      </c>
      <c r="U887">
        <f t="shared" si="97"/>
        <v>-250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91"/>
        <v>0.41</v>
      </c>
      <c r="P888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3">
        <f t="shared" si="95"/>
        <v>42603.870520833334</v>
      </c>
      <c r="T888" s="13">
        <f t="shared" si="96"/>
        <v>42628.870520833334</v>
      </c>
      <c r="U888">
        <f t="shared" si="97"/>
        <v>-295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91"/>
        <v>0</v>
      </c>
      <c r="P889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13">
        <f t="shared" si="95"/>
        <v>41026.958969907406</v>
      </c>
      <c r="T889" s="13">
        <f t="shared" si="96"/>
        <v>41056.958969907406</v>
      </c>
      <c r="U889">
        <f t="shared" si="97"/>
        <v>-1000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91"/>
        <v>7.1999999999999995E-2</v>
      </c>
      <c r="P890">
        <f t="shared" si="92"/>
        <v>18</v>
      </c>
      <c r="Q890" t="str">
        <f t="shared" si="93"/>
        <v>music</v>
      </c>
      <c r="R890" t="str">
        <f t="shared" si="94"/>
        <v>indie rock</v>
      </c>
      <c r="S890" s="13">
        <f t="shared" si="95"/>
        <v>40751.753298611111</v>
      </c>
      <c r="T890" s="13">
        <f t="shared" si="96"/>
        <v>40787.25</v>
      </c>
      <c r="U890">
        <f t="shared" si="97"/>
        <v>-928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91"/>
        <v>9.4412800000000005E-2</v>
      </c>
      <c r="P891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3">
        <f t="shared" si="95"/>
        <v>41887.784062500003</v>
      </c>
      <c r="T891" s="13">
        <f t="shared" si="96"/>
        <v>41917.784062500003</v>
      </c>
      <c r="U891">
        <f t="shared" si="97"/>
        <v>-22639.68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91"/>
        <v>4.1666666666666664E-2</v>
      </c>
      <c r="P892">
        <f t="shared" si="92"/>
        <v>31.25</v>
      </c>
      <c r="Q892" t="str">
        <f t="shared" si="93"/>
        <v>music</v>
      </c>
      <c r="R892" t="str">
        <f t="shared" si="94"/>
        <v>indie rock</v>
      </c>
      <c r="S892" s="13">
        <f t="shared" si="95"/>
        <v>41569.698831018519</v>
      </c>
      <c r="T892" s="13">
        <f t="shared" si="96"/>
        <v>41599.740497685183</v>
      </c>
      <c r="U892">
        <f t="shared" si="97"/>
        <v>-2875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91"/>
        <v>3.2500000000000001E-2</v>
      </c>
      <c r="P893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3">
        <f t="shared" si="95"/>
        <v>41842.031597222223</v>
      </c>
      <c r="T893" s="13">
        <f t="shared" si="96"/>
        <v>41872.031597222223</v>
      </c>
      <c r="U893">
        <f t="shared" si="97"/>
        <v>-7740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91"/>
        <v>0.40749999999999997</v>
      </c>
      <c r="P894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3">
        <f t="shared" si="95"/>
        <v>40304.20003472222</v>
      </c>
      <c r="T894" s="13">
        <f t="shared" si="96"/>
        <v>40391.166666666664</v>
      </c>
      <c r="U894">
        <f t="shared" si="97"/>
        <v>-3555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91"/>
        <v>0.1</v>
      </c>
      <c r="P895">
        <f t="shared" si="92"/>
        <v>40</v>
      </c>
      <c r="Q895" t="str">
        <f t="shared" si="93"/>
        <v>music</v>
      </c>
      <c r="R895" t="str">
        <f t="shared" si="94"/>
        <v>indie rock</v>
      </c>
      <c r="S895" s="13">
        <f t="shared" si="95"/>
        <v>42065.897719907407</v>
      </c>
      <c r="T895" s="13">
        <f t="shared" si="96"/>
        <v>42095.856053240743</v>
      </c>
      <c r="U895">
        <f t="shared" si="97"/>
        <v>-1800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91"/>
        <v>0.39169999999999999</v>
      </c>
      <c r="P896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3">
        <f t="shared" si="95"/>
        <v>42496.981597222228</v>
      </c>
      <c r="T896" s="13">
        <f t="shared" si="96"/>
        <v>42526.981597222228</v>
      </c>
      <c r="U896">
        <f t="shared" si="97"/>
        <v>-12166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91"/>
        <v>2.4375000000000001E-2</v>
      </c>
      <c r="P897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3">
        <f t="shared" si="95"/>
        <v>40431.127650462964</v>
      </c>
      <c r="T897" s="13">
        <f t="shared" si="96"/>
        <v>40476.127650462964</v>
      </c>
      <c r="U897">
        <f t="shared" si="97"/>
        <v>-7805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91"/>
        <v>0.4</v>
      </c>
      <c r="P898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3">
        <f t="shared" si="95"/>
        <v>42218.872986111113</v>
      </c>
      <c r="T898" s="13">
        <f t="shared" si="96"/>
        <v>42244.166666666672</v>
      </c>
      <c r="U898">
        <f t="shared" si="97"/>
        <v>-4800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98">E899/D899</f>
        <v>0</v>
      </c>
      <c r="P899" t="e">
        <f t="shared" ref="P899:P962" si="99">E899/L899</f>
        <v>#DIV/0!</v>
      </c>
      <c r="Q899" t="str">
        <f t="shared" ref="Q899:Q962" si="100">LEFT(N899,SEARCH("/",N899,1)-1)</f>
        <v>music</v>
      </c>
      <c r="R899" t="str">
        <f t="shared" ref="R899:R962" si="101">MID(N899,SEARCH("/",N899,1)+1,50)</f>
        <v>indie rock</v>
      </c>
      <c r="S899" s="13">
        <f t="shared" ref="S899:S962" si="102">(((J899/60)/60)/24)+DATE(1970,1,1)</f>
        <v>41211.688750000001</v>
      </c>
      <c r="T899" s="13">
        <f t="shared" ref="T899:T962" si="103">(((I899/60)/60)/24)+DATE(1970,1,1)</f>
        <v>41241.730416666665</v>
      </c>
      <c r="U899">
        <f t="shared" ref="U899:U962" si="104">E899-D899</f>
        <v>-3000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98"/>
        <v>2.8000000000000001E-2</v>
      </c>
      <c r="P900">
        <f t="shared" si="99"/>
        <v>35</v>
      </c>
      <c r="Q900" t="str">
        <f t="shared" si="100"/>
        <v>music</v>
      </c>
      <c r="R900" t="str">
        <f t="shared" si="101"/>
        <v>indie rock</v>
      </c>
      <c r="S900" s="13">
        <f t="shared" si="102"/>
        <v>40878.758217592593</v>
      </c>
      <c r="T900" s="13">
        <f t="shared" si="103"/>
        <v>40923.758217592593</v>
      </c>
      <c r="U900">
        <f t="shared" si="104"/>
        <v>-2430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98"/>
        <v>0.37333333333333335</v>
      </c>
      <c r="P901">
        <f t="shared" si="99"/>
        <v>35</v>
      </c>
      <c r="Q901" t="str">
        <f t="shared" si="100"/>
        <v>music</v>
      </c>
      <c r="R901" t="str">
        <f t="shared" si="101"/>
        <v>indie rock</v>
      </c>
      <c r="S901" s="13">
        <f t="shared" si="102"/>
        <v>40646.099097222221</v>
      </c>
      <c r="T901" s="13">
        <f t="shared" si="103"/>
        <v>40691.099097222221</v>
      </c>
      <c r="U901">
        <f t="shared" si="104"/>
        <v>-470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98"/>
        <v>4.1999999999999997E-3</v>
      </c>
      <c r="P902">
        <f t="shared" si="99"/>
        <v>10.5</v>
      </c>
      <c r="Q902" t="str">
        <f t="shared" si="100"/>
        <v>music</v>
      </c>
      <c r="R902" t="str">
        <f t="shared" si="101"/>
        <v>jazz</v>
      </c>
      <c r="S902" s="13">
        <f t="shared" si="102"/>
        <v>42429.84956018519</v>
      </c>
      <c r="T902" s="13">
        <f t="shared" si="103"/>
        <v>42459.807893518519</v>
      </c>
      <c r="U902">
        <f t="shared" si="104"/>
        <v>-4979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98"/>
        <v>0</v>
      </c>
      <c r="P903" t="e">
        <f t="shared" si="99"/>
        <v>#DIV/0!</v>
      </c>
      <c r="Q903" t="str">
        <f t="shared" si="100"/>
        <v>music</v>
      </c>
      <c r="R903" t="str">
        <f t="shared" si="101"/>
        <v>jazz</v>
      </c>
      <c r="S903" s="13">
        <f t="shared" si="102"/>
        <v>40291.81150462963</v>
      </c>
      <c r="T903" s="13">
        <f t="shared" si="103"/>
        <v>40337.799305555556</v>
      </c>
      <c r="U903">
        <f t="shared" si="104"/>
        <v>-6500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98"/>
        <v>3.0000000000000001E-3</v>
      </c>
      <c r="P904">
        <f t="shared" si="99"/>
        <v>30</v>
      </c>
      <c r="Q904" t="str">
        <f t="shared" si="100"/>
        <v>music</v>
      </c>
      <c r="R904" t="str">
        <f t="shared" si="101"/>
        <v>jazz</v>
      </c>
      <c r="S904" s="13">
        <f t="shared" si="102"/>
        <v>41829.965532407405</v>
      </c>
      <c r="T904" s="13">
        <f t="shared" si="103"/>
        <v>41881.645833333336</v>
      </c>
      <c r="U904">
        <f t="shared" si="104"/>
        <v>-29910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98"/>
        <v>3.2000000000000001E-2</v>
      </c>
      <c r="P905">
        <f t="shared" si="99"/>
        <v>40</v>
      </c>
      <c r="Q905" t="str">
        <f t="shared" si="100"/>
        <v>music</v>
      </c>
      <c r="R905" t="str">
        <f t="shared" si="101"/>
        <v>jazz</v>
      </c>
      <c r="S905" s="13">
        <f t="shared" si="102"/>
        <v>41149.796064814815</v>
      </c>
      <c r="T905" s="13">
        <f t="shared" si="103"/>
        <v>41175.100694444445</v>
      </c>
      <c r="U905">
        <f t="shared" si="104"/>
        <v>-4840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98"/>
        <v>3.0200000000000001E-3</v>
      </c>
      <c r="P906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3">
        <f t="shared" si="102"/>
        <v>42342.080289351856</v>
      </c>
      <c r="T906" s="13">
        <f t="shared" si="103"/>
        <v>42372.080289351856</v>
      </c>
      <c r="U906">
        <f t="shared" si="104"/>
        <v>-49849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98"/>
        <v>3.0153846153846153E-2</v>
      </c>
      <c r="P907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3">
        <f t="shared" si="102"/>
        <v>40507.239884259259</v>
      </c>
      <c r="T907" s="13">
        <f t="shared" si="103"/>
        <v>40567.239884259259</v>
      </c>
      <c r="U907">
        <f t="shared" si="104"/>
        <v>-6304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98"/>
        <v>0</v>
      </c>
      <c r="P908" t="e">
        <f t="shared" si="99"/>
        <v>#DIV/0!</v>
      </c>
      <c r="Q908" t="str">
        <f t="shared" si="100"/>
        <v>music</v>
      </c>
      <c r="R908" t="str">
        <f t="shared" si="101"/>
        <v>jazz</v>
      </c>
      <c r="S908" s="13">
        <f t="shared" si="102"/>
        <v>41681.189699074072</v>
      </c>
      <c r="T908" s="13">
        <f t="shared" si="103"/>
        <v>41711.148032407407</v>
      </c>
      <c r="U908">
        <f t="shared" si="104"/>
        <v>-15000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98"/>
        <v>0</v>
      </c>
      <c r="P909" t="e">
        <f t="shared" si="99"/>
        <v>#DIV/0!</v>
      </c>
      <c r="Q909" t="str">
        <f t="shared" si="100"/>
        <v>music</v>
      </c>
      <c r="R909" t="str">
        <f t="shared" si="101"/>
        <v>jazz</v>
      </c>
      <c r="S909" s="13">
        <f t="shared" si="102"/>
        <v>40767.192395833335</v>
      </c>
      <c r="T909" s="13">
        <f t="shared" si="103"/>
        <v>40797.192395833335</v>
      </c>
      <c r="U909">
        <f t="shared" si="104"/>
        <v>-2900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98"/>
        <v>0</v>
      </c>
      <c r="P910" t="e">
        <f t="shared" si="99"/>
        <v>#DIV/0!</v>
      </c>
      <c r="Q910" t="str">
        <f t="shared" si="100"/>
        <v>music</v>
      </c>
      <c r="R910" t="str">
        <f t="shared" si="101"/>
        <v>jazz</v>
      </c>
      <c r="S910" s="13">
        <f t="shared" si="102"/>
        <v>40340.801562499997</v>
      </c>
      <c r="T910" s="13">
        <f t="shared" si="103"/>
        <v>40386.207638888889</v>
      </c>
      <c r="U910">
        <f t="shared" si="104"/>
        <v>-2500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98"/>
        <v>3.2500000000000001E-2</v>
      </c>
      <c r="P911">
        <f t="shared" si="99"/>
        <v>65</v>
      </c>
      <c r="Q911" t="str">
        <f t="shared" si="100"/>
        <v>music</v>
      </c>
      <c r="R911" t="str">
        <f t="shared" si="101"/>
        <v>jazz</v>
      </c>
      <c r="S911" s="13">
        <f t="shared" si="102"/>
        <v>41081.69027777778</v>
      </c>
      <c r="T911" s="13">
        <f t="shared" si="103"/>
        <v>41113.166666666664</v>
      </c>
      <c r="U911">
        <f t="shared" si="104"/>
        <v>-15480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98"/>
        <v>0.22363636363636363</v>
      </c>
      <c r="P912">
        <f t="shared" si="99"/>
        <v>24.6</v>
      </c>
      <c r="Q912" t="str">
        <f t="shared" si="100"/>
        <v>music</v>
      </c>
      <c r="R912" t="str">
        <f t="shared" si="101"/>
        <v>jazz</v>
      </c>
      <c r="S912" s="13">
        <f t="shared" si="102"/>
        <v>42737.545358796298</v>
      </c>
      <c r="T912" s="13">
        <f t="shared" si="103"/>
        <v>42797.545358796298</v>
      </c>
      <c r="U912">
        <f t="shared" si="104"/>
        <v>-427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98"/>
        <v>0</v>
      </c>
      <c r="P913" t="e">
        <f t="shared" si="99"/>
        <v>#DIV/0!</v>
      </c>
      <c r="Q913" t="str">
        <f t="shared" si="100"/>
        <v>music</v>
      </c>
      <c r="R913" t="str">
        <f t="shared" si="101"/>
        <v>jazz</v>
      </c>
      <c r="S913" s="13">
        <f t="shared" si="102"/>
        <v>41642.005150462966</v>
      </c>
      <c r="T913" s="13">
        <f t="shared" si="103"/>
        <v>41663.005150462966</v>
      </c>
      <c r="U913">
        <f t="shared" si="104"/>
        <v>-100000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98"/>
        <v>8.5714285714285719E-3</v>
      </c>
      <c r="P914">
        <f t="shared" si="99"/>
        <v>15</v>
      </c>
      <c r="Q914" t="str">
        <f t="shared" si="100"/>
        <v>music</v>
      </c>
      <c r="R914" t="str">
        <f t="shared" si="101"/>
        <v>jazz</v>
      </c>
      <c r="S914" s="13">
        <f t="shared" si="102"/>
        <v>41194.109340277777</v>
      </c>
      <c r="T914" s="13">
        <f t="shared" si="103"/>
        <v>41254.151006944441</v>
      </c>
      <c r="U914">
        <f t="shared" si="104"/>
        <v>-3470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98"/>
        <v>6.6066666666666662E-2</v>
      </c>
      <c r="P915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3">
        <f t="shared" si="102"/>
        <v>41004.139108796298</v>
      </c>
      <c r="T915" s="13">
        <f t="shared" si="103"/>
        <v>41034.139108796298</v>
      </c>
      <c r="U915">
        <f t="shared" si="104"/>
        <v>-28018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98"/>
        <v>0</v>
      </c>
      <c r="P916" t="e">
        <f t="shared" si="99"/>
        <v>#DIV/0!</v>
      </c>
      <c r="Q916" t="str">
        <f t="shared" si="100"/>
        <v>music</v>
      </c>
      <c r="R916" t="str">
        <f t="shared" si="101"/>
        <v>jazz</v>
      </c>
      <c r="S916" s="13">
        <f t="shared" si="102"/>
        <v>41116.763275462967</v>
      </c>
      <c r="T916" s="13">
        <f t="shared" si="103"/>
        <v>41146.763275462967</v>
      </c>
      <c r="U916">
        <f t="shared" si="104"/>
        <v>-1500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98"/>
        <v>5.7692307692307696E-2</v>
      </c>
      <c r="P917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3">
        <f t="shared" si="102"/>
        <v>40937.679560185185</v>
      </c>
      <c r="T917" s="13">
        <f t="shared" si="103"/>
        <v>40969.207638888889</v>
      </c>
      <c r="U917">
        <f t="shared" si="104"/>
        <v>-6125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98"/>
        <v>0</v>
      </c>
      <c r="P918" t="e">
        <f t="shared" si="99"/>
        <v>#DIV/0!</v>
      </c>
      <c r="Q918" t="str">
        <f t="shared" si="100"/>
        <v>music</v>
      </c>
      <c r="R918" t="str">
        <f t="shared" si="101"/>
        <v>jazz</v>
      </c>
      <c r="S918" s="13">
        <f t="shared" si="102"/>
        <v>40434.853402777779</v>
      </c>
      <c r="T918" s="13">
        <f t="shared" si="103"/>
        <v>40473.208333333336</v>
      </c>
      <c r="U918">
        <f t="shared" si="104"/>
        <v>-3300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98"/>
        <v>6.0000000000000001E-3</v>
      </c>
      <c r="P919">
        <f t="shared" si="99"/>
        <v>30</v>
      </c>
      <c r="Q919" t="str">
        <f t="shared" si="100"/>
        <v>music</v>
      </c>
      <c r="R919" t="str">
        <f t="shared" si="101"/>
        <v>jazz</v>
      </c>
      <c r="S919" s="13">
        <f t="shared" si="102"/>
        <v>41802.94363425926</v>
      </c>
      <c r="T919" s="13">
        <f t="shared" si="103"/>
        <v>41834.104166666664</v>
      </c>
      <c r="U919">
        <f t="shared" si="104"/>
        <v>-4970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98"/>
        <v>5.0256410256410255E-2</v>
      </c>
      <c r="P920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3">
        <f t="shared" si="102"/>
        <v>41944.916215277779</v>
      </c>
      <c r="T920" s="13">
        <f t="shared" si="103"/>
        <v>41974.957881944443</v>
      </c>
      <c r="U920">
        <f t="shared" si="104"/>
        <v>-3704</v>
      </c>
    </row>
    <row r="921" spans="1:21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98"/>
        <v>5.0000000000000001E-3</v>
      </c>
      <c r="P921">
        <f t="shared" si="99"/>
        <v>100</v>
      </c>
      <c r="Q921" t="str">
        <f t="shared" si="100"/>
        <v>music</v>
      </c>
      <c r="R921" t="str">
        <f t="shared" si="101"/>
        <v>jazz</v>
      </c>
      <c r="S921" s="13">
        <f t="shared" si="102"/>
        <v>41227.641724537039</v>
      </c>
      <c r="T921" s="13">
        <f t="shared" si="103"/>
        <v>41262.641724537039</v>
      </c>
      <c r="U921">
        <f t="shared" si="104"/>
        <v>-19900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98"/>
        <v>0</v>
      </c>
      <c r="P922" t="e">
        <f t="shared" si="99"/>
        <v>#DIV/0!</v>
      </c>
      <c r="Q922" t="str">
        <f t="shared" si="100"/>
        <v>music</v>
      </c>
      <c r="R922" t="str">
        <f t="shared" si="101"/>
        <v>jazz</v>
      </c>
      <c r="S922" s="13">
        <f t="shared" si="102"/>
        <v>41562.67155092593</v>
      </c>
      <c r="T922" s="13">
        <f t="shared" si="103"/>
        <v>41592.713217592594</v>
      </c>
      <c r="U922">
        <f t="shared" si="104"/>
        <v>-5500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98"/>
        <v>0.309</v>
      </c>
      <c r="P923">
        <f t="shared" si="99"/>
        <v>231.75</v>
      </c>
      <c r="Q923" t="str">
        <f t="shared" si="100"/>
        <v>music</v>
      </c>
      <c r="R923" t="str">
        <f t="shared" si="101"/>
        <v>jazz</v>
      </c>
      <c r="S923" s="13">
        <f t="shared" si="102"/>
        <v>40847.171018518515</v>
      </c>
      <c r="T923" s="13">
        <f t="shared" si="103"/>
        <v>40889.212685185186</v>
      </c>
      <c r="U923">
        <f t="shared" si="104"/>
        <v>-10365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98"/>
        <v>0.21037037037037037</v>
      </c>
      <c r="P924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3">
        <f t="shared" si="102"/>
        <v>41878.530011574076</v>
      </c>
      <c r="T924" s="13">
        <f t="shared" si="103"/>
        <v>41913.530011574076</v>
      </c>
      <c r="U924">
        <f t="shared" si="104"/>
        <v>-21320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98"/>
        <v>2.1999999999999999E-2</v>
      </c>
      <c r="P925">
        <f t="shared" si="99"/>
        <v>55</v>
      </c>
      <c r="Q925" t="str">
        <f t="shared" si="100"/>
        <v>music</v>
      </c>
      <c r="R925" t="str">
        <f t="shared" si="101"/>
        <v>jazz</v>
      </c>
      <c r="S925" s="13">
        <f t="shared" si="102"/>
        <v>41934.959756944445</v>
      </c>
      <c r="T925" s="13">
        <f t="shared" si="103"/>
        <v>41965.001423611116</v>
      </c>
      <c r="U925">
        <f t="shared" si="104"/>
        <v>-14670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98"/>
        <v>0.109</v>
      </c>
      <c r="P926">
        <f t="shared" si="99"/>
        <v>21.8</v>
      </c>
      <c r="Q926" t="str">
        <f t="shared" si="100"/>
        <v>music</v>
      </c>
      <c r="R926" t="str">
        <f t="shared" si="101"/>
        <v>jazz</v>
      </c>
      <c r="S926" s="13">
        <f t="shared" si="102"/>
        <v>41288.942928240744</v>
      </c>
      <c r="T926" s="13">
        <f t="shared" si="103"/>
        <v>41318.942928240744</v>
      </c>
      <c r="U926">
        <f t="shared" si="104"/>
        <v>-2673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98"/>
        <v>2.6666666666666668E-2</v>
      </c>
      <c r="P927">
        <f t="shared" si="99"/>
        <v>32</v>
      </c>
      <c r="Q927" t="str">
        <f t="shared" si="100"/>
        <v>music</v>
      </c>
      <c r="R927" t="str">
        <f t="shared" si="101"/>
        <v>jazz</v>
      </c>
      <c r="S927" s="13">
        <f t="shared" si="102"/>
        <v>41575.880914351852</v>
      </c>
      <c r="T927" s="13">
        <f t="shared" si="103"/>
        <v>41605.922581018516</v>
      </c>
      <c r="U927">
        <f t="shared" si="104"/>
        <v>-5840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98"/>
        <v>0</v>
      </c>
      <c r="P928" t="e">
        <f t="shared" si="99"/>
        <v>#DIV/0!</v>
      </c>
      <c r="Q928" t="str">
        <f t="shared" si="100"/>
        <v>music</v>
      </c>
      <c r="R928" t="str">
        <f t="shared" si="101"/>
        <v>jazz</v>
      </c>
      <c r="S928" s="13">
        <f t="shared" si="102"/>
        <v>40338.02002314815</v>
      </c>
      <c r="T928" s="13">
        <f t="shared" si="103"/>
        <v>40367.944444444445</v>
      </c>
      <c r="U928">
        <f t="shared" si="104"/>
        <v>-7000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98"/>
        <v>0</v>
      </c>
      <c r="P929" t="e">
        <f t="shared" si="99"/>
        <v>#DIV/0!</v>
      </c>
      <c r="Q929" t="str">
        <f t="shared" si="100"/>
        <v>music</v>
      </c>
      <c r="R929" t="str">
        <f t="shared" si="101"/>
        <v>jazz</v>
      </c>
      <c r="S929" s="13">
        <f t="shared" si="102"/>
        <v>41013.822858796295</v>
      </c>
      <c r="T929" s="13">
        <f t="shared" si="103"/>
        <v>41043.822858796295</v>
      </c>
      <c r="U929">
        <f t="shared" si="104"/>
        <v>-20000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98"/>
        <v>0.10862068965517241</v>
      </c>
      <c r="P930">
        <f t="shared" si="99"/>
        <v>56.25</v>
      </c>
      <c r="Q930" t="str">
        <f t="shared" si="100"/>
        <v>music</v>
      </c>
      <c r="R930" t="str">
        <f t="shared" si="101"/>
        <v>jazz</v>
      </c>
      <c r="S930" s="13">
        <f t="shared" si="102"/>
        <v>41180.86241898148</v>
      </c>
      <c r="T930" s="13">
        <f t="shared" si="103"/>
        <v>41231</v>
      </c>
      <c r="U930">
        <f t="shared" si="104"/>
        <v>-12925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98"/>
        <v>0</v>
      </c>
      <c r="P931" t="e">
        <f t="shared" si="99"/>
        <v>#DIV/0!</v>
      </c>
      <c r="Q931" t="str">
        <f t="shared" si="100"/>
        <v>music</v>
      </c>
      <c r="R931" t="str">
        <f t="shared" si="101"/>
        <v>jazz</v>
      </c>
      <c r="S931" s="13">
        <f t="shared" si="102"/>
        <v>40978.238067129627</v>
      </c>
      <c r="T931" s="13">
        <f t="shared" si="103"/>
        <v>41008.196400462963</v>
      </c>
      <c r="U931">
        <f t="shared" si="104"/>
        <v>-500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98"/>
        <v>0.38333333333333336</v>
      </c>
      <c r="P932">
        <f t="shared" si="99"/>
        <v>69</v>
      </c>
      <c r="Q932" t="str">
        <f t="shared" si="100"/>
        <v>music</v>
      </c>
      <c r="R932" t="str">
        <f t="shared" si="101"/>
        <v>jazz</v>
      </c>
      <c r="S932" s="13">
        <f t="shared" si="102"/>
        <v>40312.915578703702</v>
      </c>
      <c r="T932" s="13">
        <f t="shared" si="103"/>
        <v>40354.897222222222</v>
      </c>
      <c r="U932">
        <f t="shared" si="104"/>
        <v>-555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98"/>
        <v>6.5500000000000003E-2</v>
      </c>
      <c r="P933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3">
        <f t="shared" si="102"/>
        <v>41680.359976851854</v>
      </c>
      <c r="T933" s="13">
        <f t="shared" si="103"/>
        <v>41714.916666666664</v>
      </c>
      <c r="U933">
        <f t="shared" si="104"/>
        <v>-1869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98"/>
        <v>0.14536842105263159</v>
      </c>
      <c r="P934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3">
        <f t="shared" si="102"/>
        <v>41310.969270833331</v>
      </c>
      <c r="T934" s="13">
        <f t="shared" si="103"/>
        <v>41355.927604166667</v>
      </c>
      <c r="U934">
        <f t="shared" si="104"/>
        <v>-8119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98"/>
        <v>0.06</v>
      </c>
      <c r="P935">
        <f t="shared" si="99"/>
        <v>60</v>
      </c>
      <c r="Q935" t="str">
        <f t="shared" si="100"/>
        <v>music</v>
      </c>
      <c r="R935" t="str">
        <f t="shared" si="101"/>
        <v>jazz</v>
      </c>
      <c r="S935" s="13">
        <f t="shared" si="102"/>
        <v>41711.169085648151</v>
      </c>
      <c r="T935" s="13">
        <f t="shared" si="103"/>
        <v>41771.169085648151</v>
      </c>
      <c r="U935">
        <f t="shared" si="104"/>
        <v>-1880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98"/>
        <v>0.30399999999999999</v>
      </c>
      <c r="P936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3">
        <f t="shared" si="102"/>
        <v>41733.737083333333</v>
      </c>
      <c r="T936" s="13">
        <f t="shared" si="103"/>
        <v>41763.25</v>
      </c>
      <c r="U936">
        <f t="shared" si="104"/>
        <v>-3480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98"/>
        <v>1.4285714285714285E-2</v>
      </c>
      <c r="P937">
        <f t="shared" si="99"/>
        <v>25</v>
      </c>
      <c r="Q937" t="str">
        <f t="shared" si="100"/>
        <v>music</v>
      </c>
      <c r="R937" t="str">
        <f t="shared" si="101"/>
        <v>jazz</v>
      </c>
      <c r="S937" s="13">
        <f t="shared" si="102"/>
        <v>42368.333668981482</v>
      </c>
      <c r="T937" s="13">
        <f t="shared" si="103"/>
        <v>42398.333668981482</v>
      </c>
      <c r="U937">
        <f t="shared" si="104"/>
        <v>-3450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98"/>
        <v>0</v>
      </c>
      <c r="P938" t="e">
        <f t="shared" si="99"/>
        <v>#DIV/0!</v>
      </c>
      <c r="Q938" t="str">
        <f t="shared" si="100"/>
        <v>music</v>
      </c>
      <c r="R938" t="str">
        <f t="shared" si="101"/>
        <v>jazz</v>
      </c>
      <c r="S938" s="13">
        <f t="shared" si="102"/>
        <v>40883.024178240739</v>
      </c>
      <c r="T938" s="13">
        <f t="shared" si="103"/>
        <v>40926.833333333336</v>
      </c>
      <c r="U938">
        <f t="shared" si="104"/>
        <v>-1400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98"/>
        <v>1.1428571428571429E-2</v>
      </c>
      <c r="P939">
        <f t="shared" si="99"/>
        <v>20</v>
      </c>
      <c r="Q939" t="str">
        <f t="shared" si="100"/>
        <v>music</v>
      </c>
      <c r="R939" t="str">
        <f t="shared" si="101"/>
        <v>jazz</v>
      </c>
      <c r="S939" s="13">
        <f t="shared" si="102"/>
        <v>41551.798113425924</v>
      </c>
      <c r="T939" s="13">
        <f t="shared" si="103"/>
        <v>41581.839780092596</v>
      </c>
      <c r="U939">
        <f t="shared" si="104"/>
        <v>-3460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98"/>
        <v>3.5714285714285713E-3</v>
      </c>
      <c r="P940">
        <f t="shared" si="99"/>
        <v>25</v>
      </c>
      <c r="Q940" t="str">
        <f t="shared" si="100"/>
        <v>music</v>
      </c>
      <c r="R940" t="str">
        <f t="shared" si="101"/>
        <v>jazz</v>
      </c>
      <c r="S940" s="13">
        <f t="shared" si="102"/>
        <v>41124.479722222226</v>
      </c>
      <c r="T940" s="13">
        <f t="shared" si="103"/>
        <v>41154.479722222226</v>
      </c>
      <c r="U940">
        <f t="shared" si="104"/>
        <v>-6975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98"/>
        <v>1.4545454545454545E-2</v>
      </c>
      <c r="P941">
        <f t="shared" si="99"/>
        <v>20</v>
      </c>
      <c r="Q941" t="str">
        <f t="shared" si="100"/>
        <v>music</v>
      </c>
      <c r="R941" t="str">
        <f t="shared" si="101"/>
        <v>jazz</v>
      </c>
      <c r="S941" s="13">
        <f t="shared" si="102"/>
        <v>41416.763171296298</v>
      </c>
      <c r="T941" s="13">
        <f t="shared" si="103"/>
        <v>41455.831944444442</v>
      </c>
      <c r="U941">
        <f t="shared" si="104"/>
        <v>-2710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98"/>
        <v>0.17155555555555554</v>
      </c>
      <c r="P942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3">
        <f t="shared" si="102"/>
        <v>42182.008402777778</v>
      </c>
      <c r="T942" s="13">
        <f t="shared" si="103"/>
        <v>42227.008402777778</v>
      </c>
      <c r="U942">
        <f t="shared" si="104"/>
        <v>-7456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98"/>
        <v>2.3220000000000001E-2</v>
      </c>
      <c r="P943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3">
        <f t="shared" si="102"/>
        <v>42746.096585648149</v>
      </c>
      <c r="T943" s="13">
        <f t="shared" si="103"/>
        <v>42776.096585648149</v>
      </c>
      <c r="U943">
        <f t="shared" si="104"/>
        <v>-48839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98"/>
        <v>8.9066666666666669E-2</v>
      </c>
      <c r="P944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3">
        <f t="shared" si="102"/>
        <v>42382.843287037031</v>
      </c>
      <c r="T944" s="13">
        <f t="shared" si="103"/>
        <v>42418.843287037031</v>
      </c>
      <c r="U944">
        <f t="shared" si="104"/>
        <v>-6832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98"/>
        <v>9.633333333333334E-2</v>
      </c>
      <c r="P945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3">
        <f t="shared" si="102"/>
        <v>42673.66788194445</v>
      </c>
      <c r="T945" s="13">
        <f t="shared" si="103"/>
        <v>42703.709548611107</v>
      </c>
      <c r="U945">
        <f t="shared" si="104"/>
        <v>-2711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98"/>
        <v>0.13325999999999999</v>
      </c>
      <c r="P946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3">
        <f t="shared" si="102"/>
        <v>42444.583912037036</v>
      </c>
      <c r="T946" s="13">
        <f t="shared" si="103"/>
        <v>42478.583333333328</v>
      </c>
      <c r="U946">
        <f t="shared" si="104"/>
        <v>-43337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98"/>
        <v>2.4840000000000001E-2</v>
      </c>
      <c r="P947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3">
        <f t="shared" si="102"/>
        <v>42732.872986111113</v>
      </c>
      <c r="T947" s="13">
        <f t="shared" si="103"/>
        <v>42784.999305555553</v>
      </c>
      <c r="U947">
        <f t="shared" si="104"/>
        <v>-97516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98"/>
        <v>1.9066666666666666E-2</v>
      </c>
      <c r="P948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3">
        <f t="shared" si="102"/>
        <v>42592.750555555554</v>
      </c>
      <c r="T948" s="13">
        <f t="shared" si="103"/>
        <v>42622.750555555554</v>
      </c>
      <c r="U948">
        <f t="shared" si="104"/>
        <v>-14714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98"/>
        <v>0</v>
      </c>
      <c r="P949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13">
        <f t="shared" si="102"/>
        <v>42491.781319444446</v>
      </c>
      <c r="T949" s="13">
        <f t="shared" si="103"/>
        <v>42551.781319444446</v>
      </c>
      <c r="U949">
        <f t="shared" si="104"/>
        <v>-850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98"/>
        <v>0.12</v>
      </c>
      <c r="P950">
        <f t="shared" si="99"/>
        <v>60</v>
      </c>
      <c r="Q950" t="str">
        <f t="shared" si="100"/>
        <v>technology</v>
      </c>
      <c r="R950" t="str">
        <f t="shared" si="101"/>
        <v>wearables</v>
      </c>
      <c r="S950" s="13">
        <f t="shared" si="102"/>
        <v>42411.828287037039</v>
      </c>
      <c r="T950" s="13">
        <f t="shared" si="103"/>
        <v>42441.828287037039</v>
      </c>
      <c r="U950">
        <f t="shared" si="104"/>
        <v>-3520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98"/>
        <v>1.3650000000000001E-2</v>
      </c>
      <c r="P951">
        <f t="shared" si="99"/>
        <v>39</v>
      </c>
      <c r="Q951" t="str">
        <f t="shared" si="100"/>
        <v>technology</v>
      </c>
      <c r="R951" t="str">
        <f t="shared" si="101"/>
        <v>wearables</v>
      </c>
      <c r="S951" s="13">
        <f t="shared" si="102"/>
        <v>42361.043703703705</v>
      </c>
      <c r="T951" s="13">
        <f t="shared" si="103"/>
        <v>42421.043703703705</v>
      </c>
      <c r="U951">
        <f t="shared" si="104"/>
        <v>-19727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98"/>
        <v>0.28039999999999998</v>
      </c>
      <c r="P952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3">
        <f t="shared" si="102"/>
        <v>42356.750706018516</v>
      </c>
      <c r="T952" s="13">
        <f t="shared" si="103"/>
        <v>42386.750706018516</v>
      </c>
      <c r="U952">
        <f t="shared" si="104"/>
        <v>-3598</v>
      </c>
    </row>
    <row r="953" spans="1:21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98"/>
        <v>0.38390000000000002</v>
      </c>
      <c r="P953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3">
        <f t="shared" si="102"/>
        <v>42480.653611111105</v>
      </c>
      <c r="T953" s="13">
        <f t="shared" si="103"/>
        <v>42525.653611111105</v>
      </c>
      <c r="U953">
        <f t="shared" si="104"/>
        <v>-30805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98"/>
        <v>0.39942857142857141</v>
      </c>
      <c r="P954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3">
        <f t="shared" si="102"/>
        <v>42662.613564814819</v>
      </c>
      <c r="T954" s="13">
        <f t="shared" si="103"/>
        <v>42692.655231481483</v>
      </c>
      <c r="U954">
        <f t="shared" si="104"/>
        <v>-29428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98"/>
        <v>8.3999999999999995E-3</v>
      </c>
      <c r="P955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3">
        <f t="shared" si="102"/>
        <v>41999.164340277777</v>
      </c>
      <c r="T955" s="13">
        <f t="shared" si="103"/>
        <v>42029.164340277777</v>
      </c>
      <c r="U955">
        <f t="shared" si="104"/>
        <v>-14874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98"/>
        <v>0.43406666666666666</v>
      </c>
      <c r="P956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3">
        <f t="shared" si="102"/>
        <v>42194.833784722221</v>
      </c>
      <c r="T956" s="13">
        <f t="shared" si="103"/>
        <v>42236.833784722221</v>
      </c>
      <c r="U956">
        <f t="shared" si="104"/>
        <v>-8489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98"/>
        <v>5.6613333333333335E-2</v>
      </c>
      <c r="P957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3">
        <f t="shared" si="102"/>
        <v>42586.295138888891</v>
      </c>
      <c r="T957" s="13">
        <f t="shared" si="103"/>
        <v>42626.295138888891</v>
      </c>
      <c r="U957">
        <f t="shared" si="104"/>
        <v>-283016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98"/>
        <v>1.7219999999999999E-2</v>
      </c>
      <c r="P958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3">
        <f t="shared" si="102"/>
        <v>42060.913877314815</v>
      </c>
      <c r="T958" s="13">
        <f t="shared" si="103"/>
        <v>42120.872210648144</v>
      </c>
      <c r="U958">
        <f t="shared" si="104"/>
        <v>-49139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98"/>
        <v>1.9416666666666665E-2</v>
      </c>
      <c r="P959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3">
        <f t="shared" si="102"/>
        <v>42660.552465277782</v>
      </c>
      <c r="T959" s="13">
        <f t="shared" si="103"/>
        <v>42691.594131944439</v>
      </c>
      <c r="U959">
        <f t="shared" si="104"/>
        <v>-11767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98"/>
        <v>0.11328275684711328</v>
      </c>
      <c r="P960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3">
        <f t="shared" si="102"/>
        <v>42082.802812499998</v>
      </c>
      <c r="T960" s="13">
        <f t="shared" si="103"/>
        <v>42104.207638888889</v>
      </c>
      <c r="U960">
        <f t="shared" si="104"/>
        <v>-6896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98"/>
        <v>0.3886</v>
      </c>
      <c r="P961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3">
        <f t="shared" si="102"/>
        <v>41993.174363425926</v>
      </c>
      <c r="T961" s="13">
        <f t="shared" si="103"/>
        <v>42023.174363425926</v>
      </c>
      <c r="U961">
        <f t="shared" si="104"/>
        <v>-30570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98"/>
        <v>0.46100628930817611</v>
      </c>
      <c r="P962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3">
        <f t="shared" si="102"/>
        <v>42766.626793981486</v>
      </c>
      <c r="T962" s="13">
        <f t="shared" si="103"/>
        <v>42808.585127314815</v>
      </c>
      <c r="U962">
        <f t="shared" si="104"/>
        <v>-29995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105">E963/D963</f>
        <v>0.42188421052631581</v>
      </c>
      <c r="P963">
        <f t="shared" ref="P963:P1026" si="106">E963/L963</f>
        <v>364.35454545454547</v>
      </c>
      <c r="Q963" t="str">
        <f t="shared" ref="Q963:Q1026" si="107">LEFT(N963,SEARCH("/",N963,1)-1)</f>
        <v>technology</v>
      </c>
      <c r="R963" t="str">
        <f t="shared" ref="R963:R1026" si="108">MID(N963,SEARCH("/",N963,1)+1,50)</f>
        <v>wearables</v>
      </c>
      <c r="S963" s="13">
        <f t="shared" ref="S963:S1026" si="109">(((J963/60)/60)/24)+DATE(1970,1,1)</f>
        <v>42740.693692129629</v>
      </c>
      <c r="T963" s="13">
        <f t="shared" ref="T963:T1026" si="110">(((I963/60)/60)/24)+DATE(1970,1,1)</f>
        <v>42786.791666666672</v>
      </c>
      <c r="U963">
        <f t="shared" ref="U963:U1026" si="111">E963-D963</f>
        <v>-54921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05"/>
        <v>0.2848</v>
      </c>
      <c r="P964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3">
        <f t="shared" si="109"/>
        <v>42373.712418981479</v>
      </c>
      <c r="T964" s="13">
        <f t="shared" si="110"/>
        <v>42411.712418981479</v>
      </c>
      <c r="U964">
        <f t="shared" si="111"/>
        <v>-1788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05"/>
        <v>1.0771428571428571E-2</v>
      </c>
      <c r="P965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3">
        <f t="shared" si="109"/>
        <v>42625.635636574079</v>
      </c>
      <c r="T965" s="13">
        <f t="shared" si="110"/>
        <v>42660.635636574079</v>
      </c>
      <c r="U965">
        <f t="shared" si="111"/>
        <v>-34623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05"/>
        <v>7.9909090909090902E-3</v>
      </c>
      <c r="P966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3">
        <f t="shared" si="109"/>
        <v>42208.628692129627</v>
      </c>
      <c r="T966" s="13">
        <f t="shared" si="110"/>
        <v>42248.628692129627</v>
      </c>
      <c r="U966">
        <f t="shared" si="111"/>
        <v>-109121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05"/>
        <v>1.192E-2</v>
      </c>
      <c r="P967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3">
        <f t="shared" si="109"/>
        <v>42637.016736111109</v>
      </c>
      <c r="T967" s="13">
        <f t="shared" si="110"/>
        <v>42669.165972222225</v>
      </c>
      <c r="U967">
        <f t="shared" si="111"/>
        <v>-24702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05"/>
        <v>0.14799999999999999</v>
      </c>
      <c r="P968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3">
        <f t="shared" si="109"/>
        <v>42619.635787037041</v>
      </c>
      <c r="T968" s="13">
        <f t="shared" si="110"/>
        <v>42649.635787037041</v>
      </c>
      <c r="U968">
        <f t="shared" si="111"/>
        <v>-10224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05"/>
        <v>0.17810000000000001</v>
      </c>
      <c r="P969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3">
        <f t="shared" si="109"/>
        <v>42422.254328703704</v>
      </c>
      <c r="T969" s="13">
        <f t="shared" si="110"/>
        <v>42482.21266203704</v>
      </c>
      <c r="U969">
        <f t="shared" si="111"/>
        <v>-16438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05"/>
        <v>1.325E-2</v>
      </c>
      <c r="P970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3">
        <f t="shared" si="109"/>
        <v>41836.847615740742</v>
      </c>
      <c r="T970" s="13">
        <f t="shared" si="110"/>
        <v>41866.847615740742</v>
      </c>
      <c r="U970">
        <f t="shared" si="111"/>
        <v>-7894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05"/>
        <v>0.46666666666666667</v>
      </c>
      <c r="P971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3">
        <f t="shared" si="109"/>
        <v>42742.30332175926</v>
      </c>
      <c r="T971" s="13">
        <f t="shared" si="110"/>
        <v>42775.30332175926</v>
      </c>
      <c r="U971">
        <f t="shared" si="111"/>
        <v>-16000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05"/>
        <v>0.4592</v>
      </c>
      <c r="P972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3">
        <f t="shared" si="109"/>
        <v>42721.220520833333</v>
      </c>
      <c r="T972" s="13">
        <f t="shared" si="110"/>
        <v>42758.207638888889</v>
      </c>
      <c r="U972">
        <f t="shared" si="111"/>
        <v>-2704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05"/>
        <v>2.2599999999999999E-3</v>
      </c>
      <c r="P973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3">
        <f t="shared" si="109"/>
        <v>42111.709027777775</v>
      </c>
      <c r="T973" s="13">
        <f t="shared" si="110"/>
        <v>42156.709027777775</v>
      </c>
      <c r="U973">
        <f t="shared" si="111"/>
        <v>-99774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05"/>
        <v>0.34625</v>
      </c>
      <c r="P974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3">
        <f t="shared" si="109"/>
        <v>41856.865717592591</v>
      </c>
      <c r="T974" s="13">
        <f t="shared" si="110"/>
        <v>41886.290972222225</v>
      </c>
      <c r="U974">
        <f t="shared" si="111"/>
        <v>-13075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05"/>
        <v>2.0549999999999999E-2</v>
      </c>
      <c r="P975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3">
        <f t="shared" si="109"/>
        <v>42257.014965277776</v>
      </c>
      <c r="T975" s="13">
        <f t="shared" si="110"/>
        <v>42317.056631944448</v>
      </c>
      <c r="U975">
        <f t="shared" si="111"/>
        <v>-19589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05"/>
        <v>5.5999999999999999E-3</v>
      </c>
      <c r="P976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3">
        <f t="shared" si="109"/>
        <v>42424.749490740738</v>
      </c>
      <c r="T976" s="13">
        <f t="shared" si="110"/>
        <v>42454.707824074074</v>
      </c>
      <c r="U976">
        <f t="shared" si="111"/>
        <v>-49720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05"/>
        <v>2.6069999999999999E-2</v>
      </c>
      <c r="P977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3">
        <f t="shared" si="109"/>
        <v>42489.696585648147</v>
      </c>
      <c r="T977" s="13">
        <f t="shared" si="110"/>
        <v>42549.696585648147</v>
      </c>
      <c r="U977">
        <f t="shared" si="111"/>
        <v>-97393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05"/>
        <v>1.9259999999999999E-2</v>
      </c>
      <c r="P978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3">
        <f t="shared" si="109"/>
        <v>42185.058993055558</v>
      </c>
      <c r="T978" s="13">
        <f t="shared" si="110"/>
        <v>42230.058993055558</v>
      </c>
      <c r="U978">
        <f t="shared" si="111"/>
        <v>-147111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05"/>
        <v>0.33666666666666667</v>
      </c>
      <c r="P979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3">
        <f t="shared" si="109"/>
        <v>42391.942094907412</v>
      </c>
      <c r="T979" s="13">
        <f t="shared" si="110"/>
        <v>42421.942094907412</v>
      </c>
      <c r="U979">
        <f t="shared" si="111"/>
        <v>-1791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05"/>
        <v>0.5626326718299024</v>
      </c>
      <c r="P980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3">
        <f t="shared" si="109"/>
        <v>42395.309039351851</v>
      </c>
      <c r="T980" s="13">
        <f t="shared" si="110"/>
        <v>42425.309039351851</v>
      </c>
      <c r="U980">
        <f t="shared" si="111"/>
        <v>-75616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05"/>
        <v>0.82817600000000002</v>
      </c>
      <c r="P981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3">
        <f t="shared" si="109"/>
        <v>42506.416990740734</v>
      </c>
      <c r="T981" s="13">
        <f t="shared" si="110"/>
        <v>42541.790972222225</v>
      </c>
      <c r="U981">
        <f t="shared" si="111"/>
        <v>-6013.84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05"/>
        <v>0.14860000000000001</v>
      </c>
      <c r="P982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3">
        <f t="shared" si="109"/>
        <v>41928.904189814813</v>
      </c>
      <c r="T982" s="13">
        <f t="shared" si="110"/>
        <v>41973.945856481485</v>
      </c>
      <c r="U982">
        <f t="shared" si="111"/>
        <v>-8514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05"/>
        <v>1.2375123751237513E-4</v>
      </c>
      <c r="P983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3">
        <f t="shared" si="109"/>
        <v>41830.947013888886</v>
      </c>
      <c r="T983" s="13">
        <f t="shared" si="110"/>
        <v>41860.947013888886</v>
      </c>
      <c r="U983">
        <f t="shared" si="111"/>
        <v>-88877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05"/>
        <v>1.7142857142857143E-4</v>
      </c>
      <c r="P984">
        <f t="shared" si="106"/>
        <v>1</v>
      </c>
      <c r="Q984" t="str">
        <f t="shared" si="107"/>
        <v>technology</v>
      </c>
      <c r="R984" t="str">
        <f t="shared" si="108"/>
        <v>wearables</v>
      </c>
      <c r="S984" s="13">
        <f t="shared" si="109"/>
        <v>42615.753310185188</v>
      </c>
      <c r="T984" s="13">
        <f t="shared" si="110"/>
        <v>42645.753310185188</v>
      </c>
      <c r="U984">
        <f t="shared" si="111"/>
        <v>-17497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05"/>
        <v>0.2950613611721471</v>
      </c>
      <c r="P985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3">
        <f t="shared" si="109"/>
        <v>42574.667650462965</v>
      </c>
      <c r="T985" s="13">
        <f t="shared" si="110"/>
        <v>42605.870833333334</v>
      </c>
      <c r="U985">
        <f t="shared" si="111"/>
        <v>-73468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05"/>
        <v>1.06E-2</v>
      </c>
      <c r="P986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3">
        <f t="shared" si="109"/>
        <v>42061.11583333333</v>
      </c>
      <c r="T986" s="13">
        <f t="shared" si="110"/>
        <v>42091.074166666673</v>
      </c>
      <c r="U986">
        <f t="shared" si="111"/>
        <v>-9894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05"/>
        <v>6.2933333333333327E-2</v>
      </c>
      <c r="P987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3">
        <f t="shared" si="109"/>
        <v>42339.967708333337</v>
      </c>
      <c r="T987" s="13">
        <f t="shared" si="110"/>
        <v>42369.958333333328</v>
      </c>
      <c r="U987">
        <f t="shared" si="111"/>
        <v>-28112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05"/>
        <v>0.1275</v>
      </c>
      <c r="P988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3">
        <f t="shared" si="109"/>
        <v>42324.767361111109</v>
      </c>
      <c r="T988" s="13">
        <f t="shared" si="110"/>
        <v>42379</v>
      </c>
      <c r="U988">
        <f t="shared" si="111"/>
        <v>-17450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05"/>
        <v>0.13220000000000001</v>
      </c>
      <c r="P989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3">
        <f t="shared" si="109"/>
        <v>41773.294560185182</v>
      </c>
      <c r="T989" s="13">
        <f t="shared" si="110"/>
        <v>41813.294560185182</v>
      </c>
      <c r="U989">
        <f t="shared" si="111"/>
        <v>-43390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05"/>
        <v>0</v>
      </c>
      <c r="P990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13">
        <f t="shared" si="109"/>
        <v>42614.356770833328</v>
      </c>
      <c r="T990" s="13">
        <f t="shared" si="110"/>
        <v>42644.356770833328</v>
      </c>
      <c r="U990">
        <f t="shared" si="111"/>
        <v>-5000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05"/>
        <v>0.16769999999999999</v>
      </c>
      <c r="P991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3">
        <f t="shared" si="109"/>
        <v>42611.933969907404</v>
      </c>
      <c r="T991" s="13">
        <f t="shared" si="110"/>
        <v>42641.933969907404</v>
      </c>
      <c r="U991">
        <f t="shared" si="111"/>
        <v>-8323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05"/>
        <v>1.0399999999999999E-3</v>
      </c>
      <c r="P992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3">
        <f t="shared" si="109"/>
        <v>41855.784305555557</v>
      </c>
      <c r="T992" s="13">
        <f t="shared" si="110"/>
        <v>41885.784305555557</v>
      </c>
      <c r="U992">
        <f t="shared" si="111"/>
        <v>-24974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05"/>
        <v>4.24E-2</v>
      </c>
      <c r="P993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3">
        <f t="shared" si="109"/>
        <v>42538.75680555556</v>
      </c>
      <c r="T993" s="13">
        <f t="shared" si="110"/>
        <v>42563.785416666666</v>
      </c>
      <c r="U993">
        <f t="shared" si="111"/>
        <v>-4788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05"/>
        <v>4.6699999999999997E-3</v>
      </c>
      <c r="P994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3">
        <f t="shared" si="109"/>
        <v>42437.924988425926</v>
      </c>
      <c r="T994" s="13">
        <f t="shared" si="110"/>
        <v>42497.883321759262</v>
      </c>
      <c r="U994">
        <f t="shared" si="111"/>
        <v>-99533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05"/>
        <v>0.25087142857142858</v>
      </c>
      <c r="P995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3">
        <f t="shared" si="109"/>
        <v>42652.964907407411</v>
      </c>
      <c r="T995" s="13">
        <f t="shared" si="110"/>
        <v>42686.208333333328</v>
      </c>
      <c r="U995">
        <f t="shared" si="111"/>
        <v>-52439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05"/>
        <v>2.3345000000000001E-2</v>
      </c>
      <c r="P996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3">
        <f t="shared" si="109"/>
        <v>41921.263078703705</v>
      </c>
      <c r="T996" s="13">
        <f t="shared" si="110"/>
        <v>41973.957638888889</v>
      </c>
      <c r="U996">
        <f t="shared" si="111"/>
        <v>-195331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05"/>
        <v>7.2599999999999998E-2</v>
      </c>
      <c r="P997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3">
        <f t="shared" si="109"/>
        <v>41947.940740740742</v>
      </c>
      <c r="T997" s="13">
        <f t="shared" si="110"/>
        <v>41972.666666666672</v>
      </c>
      <c r="U997">
        <f t="shared" si="111"/>
        <v>-9274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05"/>
        <v>1.6250000000000001E-2</v>
      </c>
      <c r="P998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3">
        <f t="shared" si="109"/>
        <v>41817.866435185184</v>
      </c>
      <c r="T998" s="13">
        <f t="shared" si="110"/>
        <v>41847.643750000003</v>
      </c>
      <c r="U998">
        <f t="shared" si="111"/>
        <v>-3935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05"/>
        <v>1.2999999999999999E-2</v>
      </c>
      <c r="P999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3">
        <f t="shared" si="109"/>
        <v>41941.10297453704</v>
      </c>
      <c r="T999" s="13">
        <f t="shared" si="110"/>
        <v>41971.144641203704</v>
      </c>
      <c r="U999">
        <f t="shared" si="111"/>
        <v>-4935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05"/>
        <v>0.58558333333333334</v>
      </c>
      <c r="P1000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3">
        <f t="shared" si="109"/>
        <v>42282.168993055559</v>
      </c>
      <c r="T1000" s="13">
        <f t="shared" si="110"/>
        <v>42327.210659722223</v>
      </c>
      <c r="U1000">
        <f t="shared" si="111"/>
        <v>-24865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05"/>
        <v>7.7886666666666673E-2</v>
      </c>
      <c r="P1001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3">
        <f t="shared" si="109"/>
        <v>41926.29965277778</v>
      </c>
      <c r="T1001" s="13">
        <f t="shared" si="110"/>
        <v>41956.334722222222</v>
      </c>
      <c r="U1001">
        <f t="shared" si="111"/>
        <v>-138317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05"/>
        <v>2.2157147647256063E-2</v>
      </c>
      <c r="P1002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3">
        <f t="shared" si="109"/>
        <v>42749.059722222228</v>
      </c>
      <c r="T1002" s="13">
        <f t="shared" si="110"/>
        <v>42809.018055555556</v>
      </c>
      <c r="U1002">
        <f t="shared" si="111"/>
        <v>-874876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05"/>
        <v>1.04</v>
      </c>
      <c r="P1003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3">
        <f t="shared" si="109"/>
        <v>42720.720057870371</v>
      </c>
      <c r="T1003" s="13">
        <f t="shared" si="110"/>
        <v>42765.720057870371</v>
      </c>
      <c r="U1003">
        <f t="shared" si="111"/>
        <v>200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05"/>
        <v>0.29602960296029601</v>
      </c>
      <c r="P1004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3">
        <f t="shared" si="109"/>
        <v>42325.684189814812</v>
      </c>
      <c r="T1004" s="13">
        <f t="shared" si="110"/>
        <v>42355.249305555553</v>
      </c>
      <c r="U1004">
        <f t="shared" si="111"/>
        <v>-7039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05"/>
        <v>0.16055</v>
      </c>
      <c r="P1005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3">
        <f t="shared" si="109"/>
        <v>42780.709039351852</v>
      </c>
      <c r="T1005" s="13">
        <f t="shared" si="110"/>
        <v>42810.667372685188</v>
      </c>
      <c r="U1005">
        <f t="shared" si="111"/>
        <v>-16789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05"/>
        <v>0.82208000000000003</v>
      </c>
      <c r="P1006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3">
        <f t="shared" si="109"/>
        <v>42388.708645833336</v>
      </c>
      <c r="T1006" s="13">
        <f t="shared" si="110"/>
        <v>42418.708645833336</v>
      </c>
      <c r="U1006">
        <f t="shared" si="111"/>
        <v>-4448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05"/>
        <v>0.75051000000000001</v>
      </c>
      <c r="P1007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3">
        <f t="shared" si="109"/>
        <v>42276.624803240738</v>
      </c>
      <c r="T1007" s="13">
        <f t="shared" si="110"/>
        <v>42307.624803240738</v>
      </c>
      <c r="U1007">
        <f t="shared" si="111"/>
        <v>-49898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05"/>
        <v>5.8500000000000003E-2</v>
      </c>
      <c r="P1008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3">
        <f t="shared" si="109"/>
        <v>41977.040185185186</v>
      </c>
      <c r="T1008" s="13">
        <f t="shared" si="110"/>
        <v>41985.299305555556</v>
      </c>
      <c r="U1008">
        <f t="shared" si="111"/>
        <v>-3766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05"/>
        <v>0.44319999999999998</v>
      </c>
      <c r="P1009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3">
        <f t="shared" si="109"/>
        <v>42676.583599537036</v>
      </c>
      <c r="T1009" s="13">
        <f t="shared" si="110"/>
        <v>42718.6252662037</v>
      </c>
      <c r="U1009">
        <f t="shared" si="111"/>
        <v>-16704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05"/>
        <v>2.6737967914438501E-3</v>
      </c>
      <c r="P1010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3">
        <f t="shared" si="109"/>
        <v>42702.809201388889</v>
      </c>
      <c r="T1010" s="13">
        <f t="shared" si="110"/>
        <v>42732.809201388889</v>
      </c>
      <c r="U1010">
        <f t="shared" si="111"/>
        <v>-93250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05"/>
        <v>0.1313</v>
      </c>
      <c r="P1011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3">
        <f t="shared" si="109"/>
        <v>42510.604699074072</v>
      </c>
      <c r="T1011" s="13">
        <f t="shared" si="110"/>
        <v>42540.604699074072</v>
      </c>
      <c r="U1011">
        <f t="shared" si="111"/>
        <v>-43435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05"/>
        <v>1.9088937093275488E-3</v>
      </c>
      <c r="P1012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3">
        <f t="shared" si="109"/>
        <v>42561.829421296294</v>
      </c>
      <c r="T1012" s="13">
        <f t="shared" si="110"/>
        <v>42618.124305555553</v>
      </c>
      <c r="U1012">
        <f t="shared" si="111"/>
        <v>-115030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05"/>
        <v>3.7499999999999999E-3</v>
      </c>
      <c r="P1013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3">
        <f t="shared" si="109"/>
        <v>41946.898090277777</v>
      </c>
      <c r="T1013" s="13">
        <f t="shared" si="110"/>
        <v>41991.898090277777</v>
      </c>
      <c r="U1013">
        <f t="shared" si="111"/>
        <v>-19925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05"/>
        <v>215.35021</v>
      </c>
      <c r="P1014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3">
        <f t="shared" si="109"/>
        <v>42714.440416666665</v>
      </c>
      <c r="T1014" s="13">
        <f t="shared" si="110"/>
        <v>42759.440416666665</v>
      </c>
      <c r="U1014">
        <f t="shared" si="111"/>
        <v>1071751.05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05"/>
        <v>0.34527999999999998</v>
      </c>
      <c r="P1015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3">
        <f t="shared" si="109"/>
        <v>42339.833981481483</v>
      </c>
      <c r="T1015" s="13">
        <f t="shared" si="110"/>
        <v>42367.833333333328</v>
      </c>
      <c r="U1015">
        <f t="shared" si="111"/>
        <v>-16368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05"/>
        <v>0.30599999999999999</v>
      </c>
      <c r="P101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3">
        <f t="shared" si="109"/>
        <v>41955.002488425926</v>
      </c>
      <c r="T1016" s="13">
        <f t="shared" si="110"/>
        <v>42005.002488425926</v>
      </c>
      <c r="U1016">
        <f t="shared" si="111"/>
        <v>-6940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05"/>
        <v>2.6666666666666668E-2</v>
      </c>
      <c r="P101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3">
        <f t="shared" si="109"/>
        <v>42303.878414351857</v>
      </c>
      <c r="T1017" s="13">
        <f t="shared" si="110"/>
        <v>42333.920081018514</v>
      </c>
      <c r="U1017">
        <f t="shared" si="111"/>
        <v>-8760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05"/>
        <v>2.8420000000000001E-2</v>
      </c>
      <c r="P1018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3">
        <f t="shared" si="109"/>
        <v>42422.107129629629</v>
      </c>
      <c r="T1018" s="13">
        <f t="shared" si="110"/>
        <v>42467.065462962957</v>
      </c>
      <c r="U1018">
        <f t="shared" si="111"/>
        <v>-97158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05"/>
        <v>0.22878799999999999</v>
      </c>
      <c r="P1019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3">
        <f t="shared" si="109"/>
        <v>42289.675173611111</v>
      </c>
      <c r="T1019" s="13">
        <f t="shared" si="110"/>
        <v>42329.716840277775</v>
      </c>
      <c r="U1019">
        <f t="shared" si="111"/>
        <v>-192803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05"/>
        <v>3.1050000000000001E-2</v>
      </c>
      <c r="P1020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3">
        <f t="shared" si="109"/>
        <v>42535.492280092592</v>
      </c>
      <c r="T1020" s="13">
        <f t="shared" si="110"/>
        <v>42565.492280092592</v>
      </c>
      <c r="U1020">
        <f t="shared" si="111"/>
        <v>-19379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05"/>
        <v>0.47333333333333333</v>
      </c>
      <c r="P1021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3">
        <f t="shared" si="109"/>
        <v>42009.973946759259</v>
      </c>
      <c r="T1021" s="13">
        <f t="shared" si="110"/>
        <v>42039.973946759259</v>
      </c>
      <c r="U1021">
        <f t="shared" si="111"/>
        <v>-23700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105"/>
        <v>2.0554838709677421</v>
      </c>
      <c r="P1022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3">
        <f t="shared" si="109"/>
        <v>42127.069548611107</v>
      </c>
      <c r="T1022" s="13">
        <f t="shared" si="110"/>
        <v>42157.032638888893</v>
      </c>
      <c r="U1022">
        <f t="shared" si="111"/>
        <v>1636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05"/>
        <v>3.5180366666666667</v>
      </c>
      <c r="P1023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3">
        <f t="shared" si="109"/>
        <v>42271.251979166671</v>
      </c>
      <c r="T1023" s="13">
        <f t="shared" si="110"/>
        <v>42294.166666666672</v>
      </c>
      <c r="U1023">
        <f t="shared" si="111"/>
        <v>7554.1100000000006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05"/>
        <v>1.149</v>
      </c>
      <c r="P1024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3">
        <f t="shared" si="109"/>
        <v>42111.646724537044</v>
      </c>
      <c r="T1024" s="13">
        <f t="shared" si="110"/>
        <v>42141.646724537044</v>
      </c>
      <c r="U1024">
        <f t="shared" si="111"/>
        <v>298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05"/>
        <v>2.3715000000000002</v>
      </c>
      <c r="P1025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3">
        <f t="shared" si="109"/>
        <v>42145.919687500005</v>
      </c>
      <c r="T1025" s="13">
        <f t="shared" si="110"/>
        <v>42175.919687500005</v>
      </c>
      <c r="U1025">
        <f t="shared" si="111"/>
        <v>2743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05"/>
        <v>1.1863774999999999</v>
      </c>
      <c r="P1026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3">
        <f t="shared" si="109"/>
        <v>42370.580590277779</v>
      </c>
      <c r="T1026" s="13">
        <f t="shared" si="110"/>
        <v>42400.580590277779</v>
      </c>
      <c r="U1026">
        <f t="shared" si="111"/>
        <v>3727.5499999999993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112">E1027/D1027</f>
        <v>1.099283142857143</v>
      </c>
      <c r="P1027">
        <f t="shared" ref="P1027:P1090" si="113">E1027/L1027</f>
        <v>71.848571428571432</v>
      </c>
      <c r="Q1027" t="str">
        <f t="shared" ref="Q1027:Q1090" si="114">LEFT(N1027,SEARCH("/",N1027,1)-1)</f>
        <v>music</v>
      </c>
      <c r="R1027" t="str">
        <f t="shared" ref="R1027:R1090" si="115">MID(N1027,SEARCH("/",N1027,1)+1,50)</f>
        <v>electronic music</v>
      </c>
      <c r="S1027" s="13">
        <f t="shared" ref="S1027:S1090" si="116">(((J1027/60)/60)/24)+DATE(1970,1,1)</f>
        <v>42049.833761574075</v>
      </c>
      <c r="T1027" s="13">
        <f t="shared" ref="T1027:T1090" si="117">(((I1027/60)/60)/24)+DATE(1970,1,1)</f>
        <v>42079.792094907403</v>
      </c>
      <c r="U1027">
        <f t="shared" ref="U1027:U1090" si="118">E1027-D1027</f>
        <v>6949.820000000007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12"/>
        <v>1.0000828571428571</v>
      </c>
      <c r="P1028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3">
        <f t="shared" si="116"/>
        <v>42426.407592592594</v>
      </c>
      <c r="T1028" s="13">
        <f t="shared" si="117"/>
        <v>42460.365925925929</v>
      </c>
      <c r="U1028">
        <f t="shared" si="118"/>
        <v>0.57999999999992724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12"/>
        <v>1.0309292094387414</v>
      </c>
      <c r="P1029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3">
        <f t="shared" si="116"/>
        <v>41905.034108796295</v>
      </c>
      <c r="T1029" s="13">
        <f t="shared" si="117"/>
        <v>41935.034108796295</v>
      </c>
      <c r="U1029">
        <f t="shared" si="118"/>
        <v>232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12"/>
        <v>1.1727000000000001</v>
      </c>
      <c r="P1030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3">
        <f t="shared" si="116"/>
        <v>42755.627372685187</v>
      </c>
      <c r="T1030" s="13">
        <f t="shared" si="117"/>
        <v>42800.833333333328</v>
      </c>
      <c r="U1030">
        <f t="shared" si="118"/>
        <v>1727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12"/>
        <v>1.1175999999999999</v>
      </c>
      <c r="P1031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3">
        <f t="shared" si="116"/>
        <v>42044.711886574078</v>
      </c>
      <c r="T1031" s="13">
        <f t="shared" si="117"/>
        <v>42098.915972222225</v>
      </c>
      <c r="U1031">
        <f t="shared" si="118"/>
        <v>1176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12"/>
        <v>3.4209999999999998</v>
      </c>
      <c r="P1032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3">
        <f t="shared" si="116"/>
        <v>42611.483206018514</v>
      </c>
      <c r="T1032" s="13">
        <f t="shared" si="117"/>
        <v>42625.483206018514</v>
      </c>
      <c r="U1032">
        <f t="shared" si="118"/>
        <v>4842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12"/>
        <v>1.0740000000000001</v>
      </c>
      <c r="P1033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3">
        <f t="shared" si="116"/>
        <v>42324.764004629629</v>
      </c>
      <c r="T1033" s="13">
        <f t="shared" si="117"/>
        <v>42354.764004629629</v>
      </c>
      <c r="U1033">
        <f t="shared" si="118"/>
        <v>740</v>
      </c>
    </row>
    <row r="1034" spans="1:21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12"/>
        <v>1.0849703703703704</v>
      </c>
      <c r="P1034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3">
        <f t="shared" si="116"/>
        <v>42514.666956018518</v>
      </c>
      <c r="T1034" s="13">
        <f t="shared" si="117"/>
        <v>42544.666956018518</v>
      </c>
      <c r="U1034">
        <f t="shared" si="118"/>
        <v>458.84000000000015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12"/>
        <v>1.0286144578313252</v>
      </c>
      <c r="P1035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3">
        <f t="shared" si="116"/>
        <v>42688.732407407413</v>
      </c>
      <c r="T1035" s="13">
        <f t="shared" si="117"/>
        <v>42716.732407407413</v>
      </c>
      <c r="U1035">
        <f t="shared" si="118"/>
        <v>38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12"/>
        <v>1.3000180000000001</v>
      </c>
      <c r="P1036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3">
        <f t="shared" si="116"/>
        <v>42555.166712962964</v>
      </c>
      <c r="T1036" s="13">
        <f t="shared" si="117"/>
        <v>42587.165972222225</v>
      </c>
      <c r="U1036">
        <f t="shared" si="118"/>
        <v>1500.0900000000001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12"/>
        <v>1.0765217391304347</v>
      </c>
      <c r="P1037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3">
        <f t="shared" si="116"/>
        <v>42016.641435185185</v>
      </c>
      <c r="T1037" s="13">
        <f t="shared" si="117"/>
        <v>42046.641435185185</v>
      </c>
      <c r="U1037">
        <f t="shared" si="118"/>
        <v>352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12"/>
        <v>1.1236044444444444</v>
      </c>
      <c r="P1038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3">
        <f t="shared" si="116"/>
        <v>41249.448958333334</v>
      </c>
      <c r="T1038" s="13">
        <f t="shared" si="117"/>
        <v>41281.333333333336</v>
      </c>
      <c r="U1038">
        <f t="shared" si="118"/>
        <v>556.22000000000025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12"/>
        <v>1.0209999999999999</v>
      </c>
      <c r="P1039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3">
        <f t="shared" si="116"/>
        <v>42119.822476851856</v>
      </c>
      <c r="T1039" s="13">
        <f t="shared" si="117"/>
        <v>42142.208333333328</v>
      </c>
      <c r="U1039">
        <f t="shared" si="118"/>
        <v>21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12"/>
        <v>1.4533333333333334</v>
      </c>
      <c r="P1040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3">
        <f t="shared" si="116"/>
        <v>42418.231747685189</v>
      </c>
      <c r="T1040" s="13">
        <f t="shared" si="117"/>
        <v>42448.190081018518</v>
      </c>
      <c r="U1040">
        <f t="shared" si="118"/>
        <v>680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12"/>
        <v>1.282</v>
      </c>
      <c r="P1041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3">
        <f t="shared" si="116"/>
        <v>42692.109328703707</v>
      </c>
      <c r="T1041" s="13">
        <f t="shared" si="117"/>
        <v>42717.332638888889</v>
      </c>
      <c r="U1041">
        <f t="shared" si="118"/>
        <v>141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12"/>
        <v>2.9411764705882353E-3</v>
      </c>
      <c r="P1042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3">
        <f t="shared" si="116"/>
        <v>42579.708437499998</v>
      </c>
      <c r="T1042" s="13">
        <f t="shared" si="117"/>
        <v>42609.708437499998</v>
      </c>
      <c r="U1042">
        <f t="shared" si="118"/>
        <v>-84750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12"/>
        <v>0</v>
      </c>
      <c r="P1043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13">
        <f t="shared" si="116"/>
        <v>41831.060092592597</v>
      </c>
      <c r="T1043" s="13">
        <f t="shared" si="117"/>
        <v>41851.060092592597</v>
      </c>
      <c r="U1043">
        <f t="shared" si="118"/>
        <v>-50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12"/>
        <v>1.5384615384615385E-2</v>
      </c>
      <c r="P1044">
        <f t="shared" si="113"/>
        <v>10</v>
      </c>
      <c r="Q1044" t="str">
        <f t="shared" si="114"/>
        <v>journalism</v>
      </c>
      <c r="R1044" t="str">
        <f t="shared" si="115"/>
        <v>audio</v>
      </c>
      <c r="S1044" s="13">
        <f t="shared" si="116"/>
        <v>41851.696157407408</v>
      </c>
      <c r="T1044" s="13">
        <f t="shared" si="117"/>
        <v>41894.416666666664</v>
      </c>
      <c r="U1044">
        <f t="shared" si="118"/>
        <v>-640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12"/>
        <v>8.5370000000000001E-2</v>
      </c>
      <c r="P1045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3">
        <f t="shared" si="116"/>
        <v>42114.252951388888</v>
      </c>
      <c r="T1045" s="13">
        <f t="shared" si="117"/>
        <v>42144.252951388888</v>
      </c>
      <c r="U1045">
        <f t="shared" si="118"/>
        <v>-91463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12"/>
        <v>8.571428571428571E-4</v>
      </c>
      <c r="P1046">
        <f t="shared" si="113"/>
        <v>3</v>
      </c>
      <c r="Q1046" t="str">
        <f t="shared" si="114"/>
        <v>journalism</v>
      </c>
      <c r="R1046" t="str">
        <f t="shared" si="115"/>
        <v>audio</v>
      </c>
      <c r="S1046" s="13">
        <f t="shared" si="116"/>
        <v>42011.925937499997</v>
      </c>
      <c r="T1046" s="13">
        <f t="shared" si="117"/>
        <v>42068.852083333331</v>
      </c>
      <c r="U1046">
        <f t="shared" si="118"/>
        <v>-6994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12"/>
        <v>2.6599999999999999E-2</v>
      </c>
      <c r="P1047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3">
        <f t="shared" si="116"/>
        <v>41844.874421296299</v>
      </c>
      <c r="T1047" s="13">
        <f t="shared" si="117"/>
        <v>41874.874421296299</v>
      </c>
      <c r="U1047">
        <f t="shared" si="118"/>
        <v>-9734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12"/>
        <v>0</v>
      </c>
      <c r="P1048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3">
        <f t="shared" si="116"/>
        <v>42319.851388888885</v>
      </c>
      <c r="T1048" s="13">
        <f t="shared" si="117"/>
        <v>42364.851388888885</v>
      </c>
      <c r="U1048">
        <f t="shared" si="118"/>
        <v>-3000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12"/>
        <v>5.0000000000000001E-4</v>
      </c>
      <c r="P1049">
        <f t="shared" si="113"/>
        <v>1</v>
      </c>
      <c r="Q1049" t="str">
        <f t="shared" si="114"/>
        <v>journalism</v>
      </c>
      <c r="R1049" t="str">
        <f t="shared" si="115"/>
        <v>audio</v>
      </c>
      <c r="S1049" s="13">
        <f t="shared" si="116"/>
        <v>41918.818460648145</v>
      </c>
      <c r="T1049" s="13">
        <f t="shared" si="117"/>
        <v>41948.860127314816</v>
      </c>
      <c r="U1049">
        <f t="shared" si="118"/>
        <v>-1999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12"/>
        <v>1.4133333333333333E-2</v>
      </c>
      <c r="P1050">
        <f t="shared" si="113"/>
        <v>53</v>
      </c>
      <c r="Q1050" t="str">
        <f t="shared" si="114"/>
        <v>journalism</v>
      </c>
      <c r="R1050" t="str">
        <f t="shared" si="115"/>
        <v>audio</v>
      </c>
      <c r="S1050" s="13">
        <f t="shared" si="116"/>
        <v>42598.053113425922</v>
      </c>
      <c r="T1050" s="13">
        <f t="shared" si="117"/>
        <v>42638.053113425922</v>
      </c>
      <c r="U1050">
        <f t="shared" si="118"/>
        <v>-14788</v>
      </c>
    </row>
    <row r="1051" spans="1:21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12"/>
        <v>0</v>
      </c>
      <c r="P1051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3">
        <f t="shared" si="116"/>
        <v>42382.431076388893</v>
      </c>
      <c r="T1051" s="13">
        <f t="shared" si="117"/>
        <v>42412.431076388893</v>
      </c>
      <c r="U1051">
        <f t="shared" si="118"/>
        <v>-12000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12"/>
        <v>0</v>
      </c>
      <c r="P1052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3">
        <f t="shared" si="116"/>
        <v>42231.7971875</v>
      </c>
      <c r="T1052" s="13">
        <f t="shared" si="117"/>
        <v>42261.7971875</v>
      </c>
      <c r="U1052">
        <f t="shared" si="118"/>
        <v>-2500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12"/>
        <v>0</v>
      </c>
      <c r="P1053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3">
        <f t="shared" si="116"/>
        <v>41850.014178240745</v>
      </c>
      <c r="T1053" s="13">
        <f t="shared" si="117"/>
        <v>41878.014178240745</v>
      </c>
      <c r="U1053">
        <f t="shared" si="118"/>
        <v>-500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12"/>
        <v>0</v>
      </c>
      <c r="P1054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3">
        <f t="shared" si="116"/>
        <v>42483.797395833331</v>
      </c>
      <c r="T1054" s="13">
        <f t="shared" si="117"/>
        <v>42527.839583333334</v>
      </c>
      <c r="U1054">
        <f t="shared" si="118"/>
        <v>-4336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12"/>
        <v>0.01</v>
      </c>
      <c r="P1055">
        <f t="shared" si="113"/>
        <v>15</v>
      </c>
      <c r="Q1055" t="str">
        <f t="shared" si="114"/>
        <v>journalism</v>
      </c>
      <c r="R1055" t="str">
        <f t="shared" si="115"/>
        <v>audio</v>
      </c>
      <c r="S1055" s="13">
        <f t="shared" si="116"/>
        <v>42775.172824074078</v>
      </c>
      <c r="T1055" s="13">
        <f t="shared" si="117"/>
        <v>42800.172824074078</v>
      </c>
      <c r="U1055">
        <f t="shared" si="118"/>
        <v>-1485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12"/>
        <v>0</v>
      </c>
      <c r="P1056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3">
        <f t="shared" si="116"/>
        <v>41831.851840277777</v>
      </c>
      <c r="T1056" s="13">
        <f t="shared" si="117"/>
        <v>41861.916666666664</v>
      </c>
      <c r="U1056">
        <f t="shared" si="118"/>
        <v>-2500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12"/>
        <v>0</v>
      </c>
      <c r="P1057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3">
        <f t="shared" si="116"/>
        <v>42406.992418981477</v>
      </c>
      <c r="T1057" s="13">
        <f t="shared" si="117"/>
        <v>42436.992418981477</v>
      </c>
      <c r="U1057">
        <f t="shared" si="118"/>
        <v>-3500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12"/>
        <v>0</v>
      </c>
      <c r="P1058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3">
        <f t="shared" si="116"/>
        <v>42058.719641203701</v>
      </c>
      <c r="T1058" s="13">
        <f t="shared" si="117"/>
        <v>42118.677974537044</v>
      </c>
      <c r="U1058">
        <f t="shared" si="118"/>
        <v>-10000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12"/>
        <v>0</v>
      </c>
      <c r="P1059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3">
        <f t="shared" si="116"/>
        <v>42678.871331018512</v>
      </c>
      <c r="T1059" s="13">
        <f t="shared" si="117"/>
        <v>42708.912997685184</v>
      </c>
      <c r="U1059">
        <f t="shared" si="118"/>
        <v>-10000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12"/>
        <v>0</v>
      </c>
      <c r="P1060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3">
        <f t="shared" si="116"/>
        <v>42047.900960648149</v>
      </c>
      <c r="T1060" s="13">
        <f t="shared" si="117"/>
        <v>42089</v>
      </c>
      <c r="U1060">
        <f t="shared" si="118"/>
        <v>-40000</v>
      </c>
    </row>
    <row r="1061" spans="1:21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12"/>
        <v>0</v>
      </c>
      <c r="P1061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3">
        <f t="shared" si="116"/>
        <v>42046.79</v>
      </c>
      <c r="T1061" s="13">
        <f t="shared" si="117"/>
        <v>42076.748333333337</v>
      </c>
      <c r="U1061">
        <f t="shared" si="118"/>
        <v>-1100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12"/>
        <v>0.01</v>
      </c>
      <c r="P1062">
        <f t="shared" si="113"/>
        <v>50</v>
      </c>
      <c r="Q1062" t="str">
        <f t="shared" si="114"/>
        <v>journalism</v>
      </c>
      <c r="R1062" t="str">
        <f t="shared" si="115"/>
        <v>audio</v>
      </c>
      <c r="S1062" s="13">
        <f t="shared" si="116"/>
        <v>42079.913113425922</v>
      </c>
      <c r="T1062" s="13">
        <f t="shared" si="117"/>
        <v>42109.913113425922</v>
      </c>
      <c r="U1062">
        <f t="shared" si="118"/>
        <v>-4950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12"/>
        <v>0</v>
      </c>
      <c r="P1063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3">
        <f t="shared" si="116"/>
        <v>42432.276712962965</v>
      </c>
      <c r="T1063" s="13">
        <f t="shared" si="117"/>
        <v>42492.041666666672</v>
      </c>
      <c r="U1063">
        <f t="shared" si="118"/>
        <v>-4000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12"/>
        <v>0.95477386934673369</v>
      </c>
      <c r="P1064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3">
        <f t="shared" si="116"/>
        <v>42556.807187500002</v>
      </c>
      <c r="T1064" s="13">
        <f t="shared" si="117"/>
        <v>42563.807187500002</v>
      </c>
      <c r="U1064">
        <f t="shared" si="118"/>
        <v>-9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12"/>
        <v>0</v>
      </c>
      <c r="P1065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3">
        <f t="shared" si="116"/>
        <v>42583.030810185184</v>
      </c>
      <c r="T1065" s="13">
        <f t="shared" si="117"/>
        <v>42613.030810185184</v>
      </c>
      <c r="U1065">
        <f t="shared" si="118"/>
        <v>-1000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12"/>
        <v>8.9744444444444446E-2</v>
      </c>
      <c r="P1066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3">
        <f t="shared" si="116"/>
        <v>41417.228043981479</v>
      </c>
      <c r="T1066" s="13">
        <f t="shared" si="117"/>
        <v>41462.228043981479</v>
      </c>
      <c r="U1066">
        <f t="shared" si="118"/>
        <v>-81923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12"/>
        <v>2.7E-2</v>
      </c>
      <c r="P1067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3">
        <f t="shared" si="116"/>
        <v>41661.381041666667</v>
      </c>
      <c r="T1067" s="13">
        <f t="shared" si="117"/>
        <v>41689.381041666667</v>
      </c>
      <c r="U1067">
        <f t="shared" si="118"/>
        <v>-2919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12"/>
        <v>3.3673333333333333E-2</v>
      </c>
      <c r="P1068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3">
        <f t="shared" si="116"/>
        <v>41445.962754629632</v>
      </c>
      <c r="T1068" s="13">
        <f t="shared" si="117"/>
        <v>41490.962754629632</v>
      </c>
      <c r="U1068">
        <f t="shared" si="118"/>
        <v>-144949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12"/>
        <v>0.26</v>
      </c>
      <c r="P1069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3">
        <f t="shared" si="116"/>
        <v>41599.855682870373</v>
      </c>
      <c r="T1069" s="13">
        <f t="shared" si="117"/>
        <v>41629.855682870373</v>
      </c>
      <c r="U1069">
        <f t="shared" si="118"/>
        <v>-370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12"/>
        <v>1.5E-3</v>
      </c>
      <c r="P1070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3">
        <f t="shared" si="116"/>
        <v>42440.371111111104</v>
      </c>
      <c r="T1070" s="13">
        <f t="shared" si="117"/>
        <v>42470.329444444447</v>
      </c>
      <c r="U1070">
        <f t="shared" si="118"/>
        <v>-29955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12"/>
        <v>0.38636363636363635</v>
      </c>
      <c r="P1071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3">
        <f t="shared" si="116"/>
        <v>41572.229849537034</v>
      </c>
      <c r="T1071" s="13">
        <f t="shared" si="117"/>
        <v>41604.271516203706</v>
      </c>
      <c r="U1071">
        <f t="shared" si="118"/>
        <v>-1350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12"/>
        <v>7.0000000000000001E-3</v>
      </c>
      <c r="P1072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3">
        <f t="shared" si="116"/>
        <v>41163.011828703704</v>
      </c>
      <c r="T1072" s="13">
        <f t="shared" si="117"/>
        <v>41183.011828703704</v>
      </c>
      <c r="U1072">
        <f t="shared" si="118"/>
        <v>-9930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12"/>
        <v>0</v>
      </c>
      <c r="P1073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13">
        <f t="shared" si="116"/>
        <v>42295.753391203703</v>
      </c>
      <c r="T1073" s="13">
        <f t="shared" si="117"/>
        <v>42325.795057870375</v>
      </c>
      <c r="U1073">
        <f t="shared" si="118"/>
        <v>-100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12"/>
        <v>6.8000000000000005E-4</v>
      </c>
      <c r="P1074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3">
        <f t="shared" si="116"/>
        <v>41645.832141203704</v>
      </c>
      <c r="T1074" s="13">
        <f t="shared" si="117"/>
        <v>41675.832141203704</v>
      </c>
      <c r="U1074">
        <f t="shared" si="118"/>
        <v>-74949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12"/>
        <v>1.3333333333333334E-2</v>
      </c>
      <c r="P1075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3">
        <f t="shared" si="116"/>
        <v>40802.964594907404</v>
      </c>
      <c r="T1075" s="13">
        <f t="shared" si="117"/>
        <v>40832.964594907404</v>
      </c>
      <c r="U1075">
        <f t="shared" si="118"/>
        <v>-740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12"/>
        <v>6.3092592592592589E-2</v>
      </c>
      <c r="P1076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3">
        <f t="shared" si="116"/>
        <v>41613.172974537039</v>
      </c>
      <c r="T1076" s="13">
        <f t="shared" si="117"/>
        <v>41643.172974537039</v>
      </c>
      <c r="U1076">
        <f t="shared" si="118"/>
        <v>-50593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12"/>
        <v>4.4999999999999998E-2</v>
      </c>
      <c r="P1077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3">
        <f t="shared" si="116"/>
        <v>41005.904120370367</v>
      </c>
      <c r="T1077" s="13">
        <f t="shared" si="117"/>
        <v>41035.904120370367</v>
      </c>
      <c r="U1077">
        <f t="shared" si="118"/>
        <v>-955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12"/>
        <v>0.62765333333333329</v>
      </c>
      <c r="P1078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3">
        <f t="shared" si="116"/>
        <v>41838.377893518518</v>
      </c>
      <c r="T1078" s="13">
        <f t="shared" si="117"/>
        <v>41893.377893518518</v>
      </c>
      <c r="U1078">
        <f t="shared" si="118"/>
        <v>-27926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12"/>
        <v>0.29376000000000002</v>
      </c>
      <c r="P1079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3">
        <f t="shared" si="116"/>
        <v>42353.16679398148</v>
      </c>
      <c r="T1079" s="13">
        <f t="shared" si="117"/>
        <v>42383.16679398148</v>
      </c>
      <c r="U1079">
        <f t="shared" si="118"/>
        <v>-17656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12"/>
        <v>7.4999999999999997E-2</v>
      </c>
      <c r="P1080">
        <f t="shared" si="113"/>
        <v>9</v>
      </c>
      <c r="Q1080" t="str">
        <f t="shared" si="114"/>
        <v>games</v>
      </c>
      <c r="R1080" t="str">
        <f t="shared" si="115"/>
        <v>video games</v>
      </c>
      <c r="S1080" s="13">
        <f t="shared" si="116"/>
        <v>40701.195844907408</v>
      </c>
      <c r="T1080" s="13">
        <f t="shared" si="117"/>
        <v>40746.195844907408</v>
      </c>
      <c r="U1080">
        <f t="shared" si="118"/>
        <v>-555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12"/>
        <v>2.6076923076923077E-2</v>
      </c>
      <c r="P1081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3">
        <f t="shared" si="116"/>
        <v>42479.566388888896</v>
      </c>
      <c r="T1081" s="13">
        <f t="shared" si="117"/>
        <v>42504.566388888896</v>
      </c>
      <c r="U1081">
        <f t="shared" si="118"/>
        <v>-25322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12"/>
        <v>9.1050000000000006E-2</v>
      </c>
      <c r="P1082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3">
        <f t="shared" si="116"/>
        <v>41740.138113425928</v>
      </c>
      <c r="T1082" s="13">
        <f t="shared" si="117"/>
        <v>41770.138113425928</v>
      </c>
      <c r="U1082">
        <f t="shared" si="118"/>
        <v>-18179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12"/>
        <v>1.7647058823529413E-4</v>
      </c>
      <c r="P1083">
        <f t="shared" si="113"/>
        <v>3</v>
      </c>
      <c r="Q1083" t="str">
        <f t="shared" si="114"/>
        <v>games</v>
      </c>
      <c r="R1083" t="str">
        <f t="shared" si="115"/>
        <v>video games</v>
      </c>
      <c r="S1083" s="13">
        <f t="shared" si="116"/>
        <v>42002.926990740743</v>
      </c>
      <c r="T1083" s="13">
        <f t="shared" si="117"/>
        <v>42032.926990740743</v>
      </c>
      <c r="U1083">
        <f t="shared" si="118"/>
        <v>-67988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12"/>
        <v>5.5999999999999999E-3</v>
      </c>
      <c r="P1084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3">
        <f t="shared" si="116"/>
        <v>41101.906111111115</v>
      </c>
      <c r="T1084" s="13">
        <f t="shared" si="117"/>
        <v>41131.906111111115</v>
      </c>
      <c r="U1084">
        <f t="shared" si="118"/>
        <v>-9944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12"/>
        <v>8.2000000000000007E-3</v>
      </c>
      <c r="P1085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3">
        <f t="shared" si="116"/>
        <v>41793.659525462965</v>
      </c>
      <c r="T1085" s="13">
        <f t="shared" si="117"/>
        <v>41853.659525462965</v>
      </c>
      <c r="U1085">
        <f t="shared" si="118"/>
        <v>-49590</v>
      </c>
    </row>
    <row r="1086" spans="1:21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12"/>
        <v>0</v>
      </c>
      <c r="P1086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13">
        <f t="shared" si="116"/>
        <v>41829.912083333329</v>
      </c>
      <c r="T1086" s="13">
        <f t="shared" si="117"/>
        <v>41859.912083333329</v>
      </c>
      <c r="U1086">
        <f t="shared" si="118"/>
        <v>-550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12"/>
        <v>3.4200000000000001E-2</v>
      </c>
      <c r="P1087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3">
        <f t="shared" si="116"/>
        <v>42413.671006944445</v>
      </c>
      <c r="T1087" s="13">
        <f t="shared" si="117"/>
        <v>42443.629340277781</v>
      </c>
      <c r="U1087">
        <f t="shared" si="118"/>
        <v>-28974</v>
      </c>
    </row>
    <row r="1088" spans="1:21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12"/>
        <v>8.3333333333333339E-4</v>
      </c>
      <c r="P1088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3">
        <f t="shared" si="116"/>
        <v>41845.866793981484</v>
      </c>
      <c r="T1088" s="13">
        <f t="shared" si="117"/>
        <v>41875.866793981484</v>
      </c>
      <c r="U1088">
        <f t="shared" si="118"/>
        <v>-17985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12"/>
        <v>0</v>
      </c>
      <c r="P1089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13">
        <f t="shared" si="116"/>
        <v>41775.713969907411</v>
      </c>
      <c r="T1089" s="13">
        <f t="shared" si="117"/>
        <v>41805.713969907411</v>
      </c>
      <c r="U1089">
        <f t="shared" si="118"/>
        <v>-1100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12"/>
        <v>0.14182977777777778</v>
      </c>
      <c r="P1090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3">
        <f t="shared" si="116"/>
        <v>41723.799386574072</v>
      </c>
      <c r="T1090" s="13">
        <f t="shared" si="117"/>
        <v>41753.799386574072</v>
      </c>
      <c r="U1090">
        <f t="shared" si="118"/>
        <v>-38617.660000000003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19">E1091/D1091</f>
        <v>7.8266666666666665E-2</v>
      </c>
      <c r="P1091">
        <f t="shared" ref="P1091:P1154" si="120">E1091/L1091</f>
        <v>23.959183673469386</v>
      </c>
      <c r="Q1091" t="str">
        <f t="shared" ref="Q1091:Q1154" si="121">LEFT(N1091,SEARCH("/",N1091,1)-1)</f>
        <v>games</v>
      </c>
      <c r="R1091" t="str">
        <f t="shared" ref="R1091:R1154" si="122">MID(N1091,SEARCH("/",N1091,1)+1,50)</f>
        <v>video games</v>
      </c>
      <c r="S1091" s="13">
        <f t="shared" ref="S1091:S1154" si="123">(((J1091/60)/60)/24)+DATE(1970,1,1)</f>
        <v>42151.189525462964</v>
      </c>
      <c r="T1091" s="13">
        <f t="shared" ref="T1091:T1154" si="124">(((I1091/60)/60)/24)+DATE(1970,1,1)</f>
        <v>42181.189525462964</v>
      </c>
      <c r="U1091">
        <f t="shared" ref="U1091:U1154" si="125">E1091-D1091</f>
        <v>-13826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19"/>
        <v>3.8464497269020693E-4</v>
      </c>
      <c r="P1092">
        <f t="shared" si="120"/>
        <v>5</v>
      </c>
      <c r="Q1092" t="str">
        <f t="shared" si="121"/>
        <v>games</v>
      </c>
      <c r="R1092" t="str">
        <f t="shared" si="122"/>
        <v>video games</v>
      </c>
      <c r="S1092" s="13">
        <f t="shared" si="123"/>
        <v>42123.185798611114</v>
      </c>
      <c r="T1092" s="13">
        <f t="shared" si="124"/>
        <v>42153.185798611114</v>
      </c>
      <c r="U1092">
        <f t="shared" si="125"/>
        <v>-12994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19"/>
        <v>0.125</v>
      </c>
      <c r="P1093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3">
        <f t="shared" si="123"/>
        <v>42440.820277777777</v>
      </c>
      <c r="T1093" s="13">
        <f t="shared" si="124"/>
        <v>42470.778611111105</v>
      </c>
      <c r="U1093">
        <f t="shared" si="125"/>
        <v>-175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19"/>
        <v>1.0500000000000001E-2</v>
      </c>
      <c r="P1094">
        <f t="shared" si="120"/>
        <v>3</v>
      </c>
      <c r="Q1094" t="str">
        <f t="shared" si="121"/>
        <v>games</v>
      </c>
      <c r="R1094" t="str">
        <f t="shared" si="122"/>
        <v>video games</v>
      </c>
      <c r="S1094" s="13">
        <f t="shared" si="123"/>
        <v>41250.025902777779</v>
      </c>
      <c r="T1094" s="13">
        <f t="shared" si="124"/>
        <v>41280.025902777779</v>
      </c>
      <c r="U1094">
        <f t="shared" si="125"/>
        <v>-1979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19"/>
        <v>0.14083333333333334</v>
      </c>
      <c r="P1095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3">
        <f t="shared" si="123"/>
        <v>42396.973807870367</v>
      </c>
      <c r="T1095" s="13">
        <f t="shared" si="124"/>
        <v>42411.973807870367</v>
      </c>
      <c r="U1095">
        <f t="shared" si="125"/>
        <v>-257.75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19"/>
        <v>0.18300055555555556</v>
      </c>
      <c r="P1096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3">
        <f t="shared" si="123"/>
        <v>40795.713344907403</v>
      </c>
      <c r="T1096" s="13">
        <f t="shared" si="124"/>
        <v>40825.713344907403</v>
      </c>
      <c r="U1096">
        <f t="shared" si="125"/>
        <v>-14705.99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19"/>
        <v>5.0347999999999997E-2</v>
      </c>
      <c r="P1097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3">
        <f t="shared" si="123"/>
        <v>41486.537268518521</v>
      </c>
      <c r="T1097" s="13">
        <f t="shared" si="124"/>
        <v>41516.537268518521</v>
      </c>
      <c r="U1097">
        <f t="shared" si="125"/>
        <v>-474826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19"/>
        <v>0.17933333333333334</v>
      </c>
      <c r="P1098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3">
        <f t="shared" si="123"/>
        <v>41885.51798611111</v>
      </c>
      <c r="T1098" s="13">
        <f t="shared" si="124"/>
        <v>41916.145833333336</v>
      </c>
      <c r="U1098">
        <f t="shared" si="125"/>
        <v>-9848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19"/>
        <v>4.6999999999999999E-4</v>
      </c>
      <c r="P1099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3">
        <f t="shared" si="123"/>
        <v>41660.792557870373</v>
      </c>
      <c r="T1099" s="13">
        <f t="shared" si="124"/>
        <v>41700.792557870373</v>
      </c>
      <c r="U1099">
        <f t="shared" si="125"/>
        <v>-99953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19"/>
        <v>7.2120000000000004E-2</v>
      </c>
      <c r="P1100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3">
        <f t="shared" si="123"/>
        <v>41712.762673611112</v>
      </c>
      <c r="T1100" s="13">
        <f t="shared" si="124"/>
        <v>41742.762673611112</v>
      </c>
      <c r="U1100">
        <f t="shared" si="125"/>
        <v>-23197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19"/>
        <v>5.0000000000000001E-3</v>
      </c>
      <c r="P1101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3">
        <f t="shared" si="123"/>
        <v>42107.836435185185</v>
      </c>
      <c r="T1101" s="13">
        <f t="shared" si="124"/>
        <v>42137.836435185185</v>
      </c>
      <c r="U1101">
        <f t="shared" si="125"/>
        <v>-4975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19"/>
        <v>2.5000000000000001E-2</v>
      </c>
      <c r="P1102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3">
        <f t="shared" si="123"/>
        <v>42384.110775462963</v>
      </c>
      <c r="T1102" s="13">
        <f t="shared" si="124"/>
        <v>42414.110775462963</v>
      </c>
      <c r="U1102">
        <f t="shared" si="125"/>
        <v>-3900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19"/>
        <v>4.0999999999999999E-4</v>
      </c>
      <c r="P1103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3">
        <f t="shared" si="123"/>
        <v>42538.77243055556</v>
      </c>
      <c r="T1103" s="13">
        <f t="shared" si="124"/>
        <v>42565.758333333331</v>
      </c>
      <c r="U1103">
        <f t="shared" si="125"/>
        <v>-99959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19"/>
        <v>5.3124999999999999E-2</v>
      </c>
      <c r="P1104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3">
        <f t="shared" si="123"/>
        <v>41577.045428240745</v>
      </c>
      <c r="T1104" s="13">
        <f t="shared" si="124"/>
        <v>41617.249305555553</v>
      </c>
      <c r="U1104">
        <f t="shared" si="125"/>
        <v>-7575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19"/>
        <v>1.6199999999999999E-2</v>
      </c>
      <c r="P1105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3">
        <f t="shared" si="123"/>
        <v>42479.22210648148</v>
      </c>
      <c r="T1105" s="13">
        <f t="shared" si="124"/>
        <v>42539.22210648148</v>
      </c>
      <c r="U1105">
        <f t="shared" si="125"/>
        <v>-14757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19"/>
        <v>4.9516666666666667E-2</v>
      </c>
      <c r="P1106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3">
        <f t="shared" si="123"/>
        <v>41771.40996527778</v>
      </c>
      <c r="T1106" s="13">
        <f t="shared" si="124"/>
        <v>41801.40996527778</v>
      </c>
      <c r="U1106">
        <f t="shared" si="125"/>
        <v>-57029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19"/>
        <v>1.5900000000000001E-3</v>
      </c>
      <c r="P1107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3">
        <f t="shared" si="123"/>
        <v>41692.135729166665</v>
      </c>
      <c r="T1107" s="13">
        <f t="shared" si="124"/>
        <v>41722.0940625</v>
      </c>
      <c r="U1107">
        <f t="shared" si="125"/>
        <v>-898569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19"/>
        <v>0.41249999999999998</v>
      </c>
      <c r="P1108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3">
        <f t="shared" si="123"/>
        <v>40973.740451388891</v>
      </c>
      <c r="T1108" s="13">
        <f t="shared" si="124"/>
        <v>41003.698784722219</v>
      </c>
      <c r="U1108">
        <f t="shared" si="125"/>
        <v>-235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19"/>
        <v>0</v>
      </c>
      <c r="P1109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13">
        <f t="shared" si="123"/>
        <v>41813.861388888887</v>
      </c>
      <c r="T1109" s="13">
        <f t="shared" si="124"/>
        <v>41843.861388888887</v>
      </c>
      <c r="U1109">
        <f t="shared" si="125"/>
        <v>-10000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19"/>
        <v>2.93E-2</v>
      </c>
      <c r="P1110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3">
        <f t="shared" si="123"/>
        <v>40952.636979166666</v>
      </c>
      <c r="T1110" s="13">
        <f t="shared" si="124"/>
        <v>41012.595312500001</v>
      </c>
      <c r="U1110">
        <f t="shared" si="125"/>
        <v>-24267.5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19"/>
        <v>4.4999999999999997E-3</v>
      </c>
      <c r="P1111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3">
        <f t="shared" si="123"/>
        <v>42662.752199074079</v>
      </c>
      <c r="T1111" s="13">
        <f t="shared" si="124"/>
        <v>42692.793865740736</v>
      </c>
      <c r="U1111">
        <f t="shared" si="125"/>
        <v>-9955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19"/>
        <v>5.1000000000000004E-3</v>
      </c>
      <c r="P1112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3">
        <f t="shared" si="123"/>
        <v>41220.933124999996</v>
      </c>
      <c r="T1112" s="13">
        <f t="shared" si="124"/>
        <v>41250.933124999996</v>
      </c>
      <c r="U1112">
        <f t="shared" si="125"/>
        <v>-49745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19"/>
        <v>4.0000000000000002E-4</v>
      </c>
      <c r="P1113">
        <f t="shared" si="120"/>
        <v>1</v>
      </c>
      <c r="Q1113" t="str">
        <f t="shared" si="121"/>
        <v>games</v>
      </c>
      <c r="R1113" t="str">
        <f t="shared" si="122"/>
        <v>video games</v>
      </c>
      <c r="S1113" s="13">
        <f t="shared" si="123"/>
        <v>42347.203587962969</v>
      </c>
      <c r="T1113" s="13">
        <f t="shared" si="124"/>
        <v>42377.203587962969</v>
      </c>
      <c r="U1113">
        <f t="shared" si="125"/>
        <v>-2499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19"/>
        <v>0.35537409090909089</v>
      </c>
      <c r="P1114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3">
        <f t="shared" si="123"/>
        <v>41963.759386574078</v>
      </c>
      <c r="T1114" s="13">
        <f t="shared" si="124"/>
        <v>42023.354166666672</v>
      </c>
      <c r="U1114">
        <f t="shared" si="125"/>
        <v>-56727.08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19"/>
        <v>5.0000000000000001E-3</v>
      </c>
      <c r="P1115">
        <f t="shared" si="120"/>
        <v>5</v>
      </c>
      <c r="Q1115" t="str">
        <f t="shared" si="121"/>
        <v>games</v>
      </c>
      <c r="R1115" t="str">
        <f t="shared" si="122"/>
        <v>video games</v>
      </c>
      <c r="S1115" s="13">
        <f t="shared" si="123"/>
        <v>41835.977083333331</v>
      </c>
      <c r="T1115" s="13">
        <f t="shared" si="124"/>
        <v>41865.977083333331</v>
      </c>
      <c r="U1115">
        <f t="shared" si="125"/>
        <v>-995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19"/>
        <v>1.6666666666666668E-3</v>
      </c>
      <c r="P1116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3">
        <f t="shared" si="123"/>
        <v>41526.345914351856</v>
      </c>
      <c r="T1116" s="13">
        <f t="shared" si="124"/>
        <v>41556.345914351856</v>
      </c>
      <c r="U1116">
        <f t="shared" si="125"/>
        <v>-5990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19"/>
        <v>1.325E-3</v>
      </c>
      <c r="P1117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3">
        <f t="shared" si="123"/>
        <v>42429.695543981477</v>
      </c>
      <c r="T1117" s="13">
        <f t="shared" si="124"/>
        <v>42459.653877314813</v>
      </c>
      <c r="U1117">
        <f t="shared" si="125"/>
        <v>-39947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19"/>
        <v>3.5704000000000004E-4</v>
      </c>
      <c r="P1118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3">
        <f t="shared" si="123"/>
        <v>41009.847314814811</v>
      </c>
      <c r="T1118" s="13">
        <f t="shared" si="124"/>
        <v>41069.847314814811</v>
      </c>
      <c r="U1118">
        <f t="shared" si="125"/>
        <v>-499821.48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19"/>
        <v>8.3000000000000004E-2</v>
      </c>
      <c r="P1119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3">
        <f t="shared" si="123"/>
        <v>42333.598530092597</v>
      </c>
      <c r="T1119" s="13">
        <f t="shared" si="124"/>
        <v>42363.598530092597</v>
      </c>
      <c r="U1119">
        <f t="shared" si="125"/>
        <v>-917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19"/>
        <v>2.4222222222222221E-2</v>
      </c>
      <c r="P1120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3">
        <f t="shared" si="123"/>
        <v>41704.16642361111</v>
      </c>
      <c r="T1120" s="13">
        <f t="shared" si="124"/>
        <v>41734.124756944446</v>
      </c>
      <c r="U1120">
        <f t="shared" si="125"/>
        <v>-4391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19"/>
        <v>2.3809523809523812E-3</v>
      </c>
      <c r="P1121">
        <f t="shared" si="120"/>
        <v>5</v>
      </c>
      <c r="Q1121" t="str">
        <f t="shared" si="121"/>
        <v>games</v>
      </c>
      <c r="R1121" t="str">
        <f t="shared" si="122"/>
        <v>video games</v>
      </c>
      <c r="S1121" s="13">
        <f t="shared" si="123"/>
        <v>41722.792407407411</v>
      </c>
      <c r="T1121" s="13">
        <f t="shared" si="124"/>
        <v>41735.792407407411</v>
      </c>
      <c r="U1121">
        <f t="shared" si="125"/>
        <v>-2095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19"/>
        <v>0</v>
      </c>
      <c r="P1122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13">
        <f t="shared" si="123"/>
        <v>40799.872685185182</v>
      </c>
      <c r="T1122" s="13">
        <f t="shared" si="124"/>
        <v>40844.872685185182</v>
      </c>
      <c r="U1122">
        <f t="shared" si="125"/>
        <v>-25000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19"/>
        <v>1.16E-4</v>
      </c>
      <c r="P1123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3">
        <f t="shared" si="123"/>
        <v>42412.934212962966</v>
      </c>
      <c r="T1123" s="13">
        <f t="shared" si="124"/>
        <v>42442.892546296294</v>
      </c>
      <c r="U1123">
        <f t="shared" si="125"/>
        <v>-249971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19"/>
        <v>0</v>
      </c>
      <c r="P1124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13">
        <f t="shared" si="123"/>
        <v>41410.703993055555</v>
      </c>
      <c r="T1124" s="13">
        <f t="shared" si="124"/>
        <v>41424.703993055555</v>
      </c>
      <c r="U1124">
        <f t="shared" si="125"/>
        <v>-3200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19"/>
        <v>2.2000000000000001E-3</v>
      </c>
      <c r="P1125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3">
        <f t="shared" si="123"/>
        <v>41718.5237037037</v>
      </c>
      <c r="T1125" s="13">
        <f t="shared" si="124"/>
        <v>41748.5237037037</v>
      </c>
      <c r="U1125">
        <f t="shared" si="125"/>
        <v>-4989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19"/>
        <v>4.7222222222222223E-3</v>
      </c>
      <c r="P1126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3">
        <f t="shared" si="123"/>
        <v>42094.667256944449</v>
      </c>
      <c r="T1126" s="13">
        <f t="shared" si="124"/>
        <v>42124.667256944449</v>
      </c>
      <c r="U1126">
        <f t="shared" si="125"/>
        <v>-89575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19"/>
        <v>0</v>
      </c>
      <c r="P1127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13">
        <f t="shared" si="123"/>
        <v>42212.624189814815</v>
      </c>
      <c r="T1127" s="13">
        <f t="shared" si="124"/>
        <v>42272.624189814815</v>
      </c>
      <c r="U1127">
        <f t="shared" si="125"/>
        <v>-3000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19"/>
        <v>5.0000000000000001E-3</v>
      </c>
      <c r="P1128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3">
        <f t="shared" si="123"/>
        <v>42535.327476851846</v>
      </c>
      <c r="T1128" s="13">
        <f t="shared" si="124"/>
        <v>42565.327476851846</v>
      </c>
      <c r="U1128">
        <f t="shared" si="125"/>
        <v>-1990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19"/>
        <v>1.6714285714285713E-2</v>
      </c>
      <c r="P1129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3">
        <f t="shared" si="123"/>
        <v>41926.854166666664</v>
      </c>
      <c r="T1129" s="13">
        <f t="shared" si="124"/>
        <v>41957.895833333328</v>
      </c>
      <c r="U1129">
        <f t="shared" si="125"/>
        <v>-34415</v>
      </c>
    </row>
    <row r="1130" spans="1:21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19"/>
        <v>1E-3</v>
      </c>
      <c r="P1130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3">
        <f t="shared" si="123"/>
        <v>41828.649502314816</v>
      </c>
      <c r="T1130" s="13">
        <f t="shared" si="124"/>
        <v>41858.649502314816</v>
      </c>
      <c r="U1130">
        <f t="shared" si="125"/>
        <v>-999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19"/>
        <v>1.0499999999999999E-3</v>
      </c>
      <c r="P1131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3">
        <f t="shared" si="123"/>
        <v>42496.264965277776</v>
      </c>
      <c r="T1131" s="13">
        <f t="shared" si="124"/>
        <v>42526.264965277776</v>
      </c>
      <c r="U1131">
        <f t="shared" si="125"/>
        <v>-19979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19"/>
        <v>2.2000000000000001E-3</v>
      </c>
      <c r="P1132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3">
        <f t="shared" si="123"/>
        <v>41908.996527777781</v>
      </c>
      <c r="T1132" s="13">
        <f t="shared" si="124"/>
        <v>41969.038194444445</v>
      </c>
      <c r="U1132">
        <f t="shared" si="125"/>
        <v>-4989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19"/>
        <v>0</v>
      </c>
      <c r="P1133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13">
        <f t="shared" si="123"/>
        <v>42332.908194444448</v>
      </c>
      <c r="T1133" s="13">
        <f t="shared" si="124"/>
        <v>42362.908194444448</v>
      </c>
      <c r="U1133">
        <f t="shared" si="125"/>
        <v>-40000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19"/>
        <v>0.14380000000000001</v>
      </c>
      <c r="P1134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3">
        <f t="shared" si="123"/>
        <v>42706.115405092598</v>
      </c>
      <c r="T1134" s="13">
        <f t="shared" si="124"/>
        <v>42736.115405092598</v>
      </c>
      <c r="U1134">
        <f t="shared" si="125"/>
        <v>-8562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19"/>
        <v>6.6666666666666671E-3</v>
      </c>
      <c r="P1135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3">
        <f t="shared" si="123"/>
        <v>41821.407187500001</v>
      </c>
      <c r="T1135" s="13">
        <f t="shared" si="124"/>
        <v>41851.407187500001</v>
      </c>
      <c r="U1135">
        <f t="shared" si="125"/>
        <v>-2980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19"/>
        <v>4.0000000000000003E-5</v>
      </c>
      <c r="P113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3">
        <f t="shared" si="123"/>
        <v>41958.285046296296</v>
      </c>
      <c r="T1136" s="13">
        <f t="shared" si="124"/>
        <v>41972.189583333333</v>
      </c>
      <c r="U1136">
        <f t="shared" si="125"/>
        <v>-24999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19"/>
        <v>0.05</v>
      </c>
      <c r="P1137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3">
        <f t="shared" si="123"/>
        <v>42558.989513888882</v>
      </c>
      <c r="T1137" s="13">
        <f t="shared" si="124"/>
        <v>42588.989513888882</v>
      </c>
      <c r="U1137">
        <f t="shared" si="125"/>
        <v>-950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19"/>
        <v>6.4439140811455853E-2</v>
      </c>
      <c r="P1138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3">
        <f t="shared" si="123"/>
        <v>42327.671631944439</v>
      </c>
      <c r="T1138" s="13">
        <f t="shared" si="124"/>
        <v>42357.671631944439</v>
      </c>
      <c r="U1138">
        <f t="shared" si="125"/>
        <v>-3920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19"/>
        <v>0.39500000000000002</v>
      </c>
      <c r="P1139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3">
        <f t="shared" si="123"/>
        <v>42453.819687499999</v>
      </c>
      <c r="T1139" s="13">
        <f t="shared" si="124"/>
        <v>42483.819687499999</v>
      </c>
      <c r="U1139">
        <f t="shared" si="125"/>
        <v>-15125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19"/>
        <v>3.5714285714285713E-3</v>
      </c>
      <c r="P1140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3">
        <f t="shared" si="123"/>
        <v>42736.9066087963</v>
      </c>
      <c r="T1140" s="13">
        <f t="shared" si="124"/>
        <v>42756.9066087963</v>
      </c>
      <c r="U1140">
        <f t="shared" si="125"/>
        <v>-34875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19"/>
        <v>6.2500000000000001E-4</v>
      </c>
      <c r="P1141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3">
        <f t="shared" si="123"/>
        <v>41975.347523148142</v>
      </c>
      <c r="T1141" s="13">
        <f t="shared" si="124"/>
        <v>42005.347523148142</v>
      </c>
      <c r="U1141">
        <f t="shared" si="125"/>
        <v>-7995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19"/>
        <v>0</v>
      </c>
      <c r="P1142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13">
        <f t="shared" si="123"/>
        <v>42192.462048611109</v>
      </c>
      <c r="T1142" s="13">
        <f t="shared" si="124"/>
        <v>42222.462048611109</v>
      </c>
      <c r="U1142">
        <f t="shared" si="125"/>
        <v>-5000</v>
      </c>
    </row>
    <row r="1143" spans="1:21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19"/>
        <v>0</v>
      </c>
      <c r="P1143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13">
        <f t="shared" si="123"/>
        <v>42164.699652777781</v>
      </c>
      <c r="T1143" s="13">
        <f t="shared" si="124"/>
        <v>42194.699652777781</v>
      </c>
      <c r="U1143">
        <f t="shared" si="125"/>
        <v>-500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19"/>
        <v>0</v>
      </c>
      <c r="P1144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13">
        <f t="shared" si="123"/>
        <v>42022.006099537044</v>
      </c>
      <c r="T1144" s="13">
        <f t="shared" si="124"/>
        <v>42052.006099537044</v>
      </c>
      <c r="U1144">
        <f t="shared" si="125"/>
        <v>-4000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19"/>
        <v>4.1333333333333335E-3</v>
      </c>
      <c r="P1145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3">
        <f t="shared" si="123"/>
        <v>42325.19358796296</v>
      </c>
      <c r="T1145" s="13">
        <f t="shared" si="124"/>
        <v>42355.19358796296</v>
      </c>
      <c r="U1145">
        <f t="shared" si="125"/>
        <v>-44814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19"/>
        <v>0</v>
      </c>
      <c r="P1146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13">
        <f t="shared" si="123"/>
        <v>42093.181944444441</v>
      </c>
      <c r="T1146" s="13">
        <f t="shared" si="124"/>
        <v>42123.181944444441</v>
      </c>
      <c r="U1146">
        <f t="shared" si="125"/>
        <v>-9300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19"/>
        <v>1.25E-3</v>
      </c>
      <c r="P1147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3">
        <f t="shared" si="123"/>
        <v>41854.747592592597</v>
      </c>
      <c r="T1147" s="13">
        <f t="shared" si="124"/>
        <v>41914.747592592597</v>
      </c>
      <c r="U1147">
        <f t="shared" si="125"/>
        <v>-79900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19"/>
        <v>8.8333333333333333E-2</v>
      </c>
      <c r="P1148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3">
        <f t="shared" si="123"/>
        <v>41723.9533912037</v>
      </c>
      <c r="T1148" s="13">
        <f t="shared" si="124"/>
        <v>41761.9533912037</v>
      </c>
      <c r="U1148">
        <f t="shared" si="125"/>
        <v>-5470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19"/>
        <v>0</v>
      </c>
      <c r="P1149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13">
        <f t="shared" si="123"/>
        <v>41871.972025462965</v>
      </c>
      <c r="T1149" s="13">
        <f t="shared" si="124"/>
        <v>41931.972025462965</v>
      </c>
      <c r="U1149">
        <f t="shared" si="125"/>
        <v>-25000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19"/>
        <v>4.8666666666666667E-3</v>
      </c>
      <c r="P1150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3">
        <f t="shared" si="123"/>
        <v>42675.171076388884</v>
      </c>
      <c r="T1150" s="13">
        <f t="shared" si="124"/>
        <v>42705.212743055556</v>
      </c>
      <c r="U1150">
        <f t="shared" si="125"/>
        <v>-14927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19"/>
        <v>1.5E-3</v>
      </c>
      <c r="P1151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3">
        <f t="shared" si="123"/>
        <v>42507.71025462963</v>
      </c>
      <c r="T1151" s="13">
        <f t="shared" si="124"/>
        <v>42537.71025462963</v>
      </c>
      <c r="U1151">
        <f t="shared" si="125"/>
        <v>-49925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19"/>
        <v>0.1008</v>
      </c>
      <c r="P1152">
        <f t="shared" si="120"/>
        <v>42</v>
      </c>
      <c r="Q1152" t="str">
        <f t="shared" si="121"/>
        <v>food</v>
      </c>
      <c r="R1152" t="str">
        <f t="shared" si="122"/>
        <v>food trucks</v>
      </c>
      <c r="S1152" s="13">
        <f t="shared" si="123"/>
        <v>42317.954571759255</v>
      </c>
      <c r="T1152" s="13">
        <f t="shared" si="124"/>
        <v>42377.954571759255</v>
      </c>
      <c r="U1152">
        <f t="shared" si="125"/>
        <v>-2248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19"/>
        <v>0</v>
      </c>
      <c r="P1153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13">
        <f t="shared" si="123"/>
        <v>42224.102581018517</v>
      </c>
      <c r="T1153" s="13">
        <f t="shared" si="124"/>
        <v>42254.102581018517</v>
      </c>
      <c r="U1153">
        <f t="shared" si="125"/>
        <v>-25000</v>
      </c>
    </row>
    <row r="1154" spans="1:21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19"/>
        <v>5.6937500000000002E-2</v>
      </c>
      <c r="P1154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3">
        <f t="shared" si="123"/>
        <v>42109.709629629629</v>
      </c>
      <c r="T1154" s="13">
        <f t="shared" si="124"/>
        <v>42139.709629629629</v>
      </c>
      <c r="U1154">
        <f t="shared" si="125"/>
        <v>-15089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26">E1155/D1155</f>
        <v>6.2500000000000003E-3</v>
      </c>
      <c r="P1155">
        <f t="shared" ref="P1155:P1218" si="127">E1155/L1155</f>
        <v>50</v>
      </c>
      <c r="Q1155" t="str">
        <f t="shared" ref="Q1155:Q1218" si="128">LEFT(N1155,SEARCH("/",N1155,1)-1)</f>
        <v>food</v>
      </c>
      <c r="R1155" t="str">
        <f t="shared" ref="R1155:R1218" si="129">MID(N1155,SEARCH("/",N1155,1)+1,50)</f>
        <v>food trucks</v>
      </c>
      <c r="S1155" s="13">
        <f t="shared" ref="S1155:S1218" si="130">(((J1155/60)/60)/24)+DATE(1970,1,1)</f>
        <v>42143.714178240742</v>
      </c>
      <c r="T1155" s="13">
        <f t="shared" ref="T1155:T1218" si="131">(((I1155/60)/60)/24)+DATE(1970,1,1)</f>
        <v>42173.714178240742</v>
      </c>
      <c r="U1155">
        <f t="shared" ref="U1155:U1218" si="132">E1155-D1155</f>
        <v>-7950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26"/>
        <v>6.5000000000000002E-2</v>
      </c>
      <c r="P1156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3">
        <f t="shared" si="130"/>
        <v>42223.108865740738</v>
      </c>
      <c r="T1156" s="13">
        <f t="shared" si="131"/>
        <v>42253.108865740738</v>
      </c>
      <c r="U1156">
        <f t="shared" si="132"/>
        <v>-4675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26"/>
        <v>7.5199999999999998E-3</v>
      </c>
      <c r="P1157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3">
        <f t="shared" si="130"/>
        <v>41835.763981481483</v>
      </c>
      <c r="T1157" s="13">
        <f t="shared" si="131"/>
        <v>41865.763981481483</v>
      </c>
      <c r="U1157">
        <f t="shared" si="132"/>
        <v>-24812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26"/>
        <v>0</v>
      </c>
      <c r="P1158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13">
        <f t="shared" si="130"/>
        <v>42029.07131944444</v>
      </c>
      <c r="T1158" s="13">
        <f t="shared" si="131"/>
        <v>42059.07131944444</v>
      </c>
      <c r="U1158">
        <f t="shared" si="132"/>
        <v>-6500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26"/>
        <v>1.5100000000000001E-2</v>
      </c>
      <c r="P1159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3">
        <f t="shared" si="130"/>
        <v>41918.628240740742</v>
      </c>
      <c r="T1159" s="13">
        <f t="shared" si="131"/>
        <v>41978.669907407413</v>
      </c>
      <c r="U1159">
        <f t="shared" si="132"/>
        <v>-9849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26"/>
        <v>4.6666666666666671E-3</v>
      </c>
      <c r="P1160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3">
        <f t="shared" si="130"/>
        <v>41952.09175925926</v>
      </c>
      <c r="T1160" s="13">
        <f t="shared" si="131"/>
        <v>41982.09175925926</v>
      </c>
      <c r="U1160">
        <f t="shared" si="132"/>
        <v>-7465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26"/>
        <v>0</v>
      </c>
      <c r="P1161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13">
        <f t="shared" si="130"/>
        <v>42154.726446759261</v>
      </c>
      <c r="T1161" s="13">
        <f t="shared" si="131"/>
        <v>42185.65625</v>
      </c>
      <c r="U1161">
        <f t="shared" si="132"/>
        <v>-6750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26"/>
        <v>3.85E-2</v>
      </c>
      <c r="P1162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3">
        <f t="shared" si="130"/>
        <v>42061.154930555553</v>
      </c>
      <c r="T1162" s="13">
        <f t="shared" si="131"/>
        <v>42091.113263888896</v>
      </c>
      <c r="U1162">
        <f t="shared" si="132"/>
        <v>-28845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26"/>
        <v>0</v>
      </c>
      <c r="P1163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13">
        <f t="shared" si="130"/>
        <v>42122.629502314812</v>
      </c>
      <c r="T1163" s="13">
        <f t="shared" si="131"/>
        <v>42143.629502314812</v>
      </c>
      <c r="U1163">
        <f t="shared" si="132"/>
        <v>-18000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26"/>
        <v>5.8333333333333338E-4</v>
      </c>
      <c r="P1164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3">
        <f t="shared" si="130"/>
        <v>41876.683611111112</v>
      </c>
      <c r="T1164" s="13">
        <f t="shared" si="131"/>
        <v>41907.683611111112</v>
      </c>
      <c r="U1164">
        <f t="shared" si="132"/>
        <v>-59965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26"/>
        <v>0</v>
      </c>
      <c r="P1165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13">
        <f t="shared" si="130"/>
        <v>41830.723611111112</v>
      </c>
      <c r="T1165" s="13">
        <f t="shared" si="131"/>
        <v>41860.723611111112</v>
      </c>
      <c r="U1165">
        <f t="shared" si="132"/>
        <v>-5200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26"/>
        <v>0</v>
      </c>
      <c r="P1166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13">
        <f t="shared" si="130"/>
        <v>42509.724328703705</v>
      </c>
      <c r="T1166" s="13">
        <f t="shared" si="131"/>
        <v>42539.724328703705</v>
      </c>
      <c r="U1166">
        <f t="shared" si="132"/>
        <v>-10000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26"/>
        <v>0.20705000000000001</v>
      </c>
      <c r="P1167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3">
        <f t="shared" si="130"/>
        <v>41792.214467592588</v>
      </c>
      <c r="T1167" s="13">
        <f t="shared" si="131"/>
        <v>41826.214467592588</v>
      </c>
      <c r="U1167">
        <f t="shared" si="132"/>
        <v>-7929.5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26"/>
        <v>0.19139999999999999</v>
      </c>
      <c r="P1168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3">
        <f t="shared" si="130"/>
        <v>42150.485439814816</v>
      </c>
      <c r="T1168" s="13">
        <f t="shared" si="131"/>
        <v>42181.166666666672</v>
      </c>
      <c r="U1168">
        <f t="shared" si="132"/>
        <v>-12129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26"/>
        <v>1.6316666666666667E-2</v>
      </c>
      <c r="P1169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3">
        <f t="shared" si="130"/>
        <v>41863.734895833331</v>
      </c>
      <c r="T1169" s="13">
        <f t="shared" si="131"/>
        <v>41894.734895833331</v>
      </c>
      <c r="U1169">
        <f t="shared" si="132"/>
        <v>-59021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26"/>
        <v>5.6666666666666664E-2</v>
      </c>
      <c r="P1170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3">
        <f t="shared" si="130"/>
        <v>42605.053993055553</v>
      </c>
      <c r="T1170" s="13">
        <f t="shared" si="131"/>
        <v>42635.053993055553</v>
      </c>
      <c r="U1170">
        <f t="shared" si="132"/>
        <v>-16980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26"/>
        <v>1.6999999999999999E-3</v>
      </c>
      <c r="P1171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3">
        <f t="shared" si="130"/>
        <v>42027.353738425925</v>
      </c>
      <c r="T1171" s="13">
        <f t="shared" si="131"/>
        <v>42057.353738425925</v>
      </c>
      <c r="U1171">
        <f t="shared" si="132"/>
        <v>-9983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26"/>
        <v>4.0000000000000001E-3</v>
      </c>
      <c r="P1172">
        <f t="shared" si="127"/>
        <v>50</v>
      </c>
      <c r="Q1172" t="str">
        <f t="shared" si="128"/>
        <v>food</v>
      </c>
      <c r="R1172" t="str">
        <f t="shared" si="129"/>
        <v>food trucks</v>
      </c>
      <c r="S1172" s="13">
        <f t="shared" si="130"/>
        <v>42124.893182870372</v>
      </c>
      <c r="T1172" s="13">
        <f t="shared" si="131"/>
        <v>42154.893182870372</v>
      </c>
      <c r="U1172">
        <f t="shared" si="132"/>
        <v>-24900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26"/>
        <v>1E-3</v>
      </c>
      <c r="P1173">
        <f t="shared" si="127"/>
        <v>25</v>
      </c>
      <c r="Q1173" t="str">
        <f t="shared" si="128"/>
        <v>food</v>
      </c>
      <c r="R1173" t="str">
        <f t="shared" si="129"/>
        <v>food trucks</v>
      </c>
      <c r="S1173" s="13">
        <f t="shared" si="130"/>
        <v>41938.804710648146</v>
      </c>
      <c r="T1173" s="13">
        <f t="shared" si="131"/>
        <v>41956.846377314811</v>
      </c>
      <c r="U1173">
        <f t="shared" si="132"/>
        <v>-24975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26"/>
        <v>0</v>
      </c>
      <c r="P1174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13">
        <f t="shared" si="130"/>
        <v>41841.682314814818</v>
      </c>
      <c r="T1174" s="13">
        <f t="shared" si="131"/>
        <v>41871.682314814818</v>
      </c>
      <c r="U1174">
        <f t="shared" si="132"/>
        <v>-9000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26"/>
        <v>2.4000000000000001E-4</v>
      </c>
      <c r="P1175">
        <f t="shared" si="127"/>
        <v>30</v>
      </c>
      <c r="Q1175" t="str">
        <f t="shared" si="128"/>
        <v>food</v>
      </c>
      <c r="R1175" t="str">
        <f t="shared" si="129"/>
        <v>food trucks</v>
      </c>
      <c r="S1175" s="13">
        <f t="shared" si="130"/>
        <v>42184.185844907406</v>
      </c>
      <c r="T1175" s="13">
        <f t="shared" si="131"/>
        <v>42219.185844907406</v>
      </c>
      <c r="U1175">
        <f t="shared" si="132"/>
        <v>-124970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26"/>
        <v>5.906666666666667E-2</v>
      </c>
      <c r="P1176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3">
        <f t="shared" si="130"/>
        <v>42468.84174768519</v>
      </c>
      <c r="T1176" s="13">
        <f t="shared" si="131"/>
        <v>42498.84174768519</v>
      </c>
      <c r="U1176">
        <f t="shared" si="132"/>
        <v>-14114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26"/>
        <v>2.9250000000000002E-2</v>
      </c>
      <c r="P1177">
        <f t="shared" si="127"/>
        <v>65</v>
      </c>
      <c r="Q1177" t="str">
        <f t="shared" si="128"/>
        <v>food</v>
      </c>
      <c r="R1177" t="str">
        <f t="shared" si="129"/>
        <v>food trucks</v>
      </c>
      <c r="S1177" s="13">
        <f t="shared" si="130"/>
        <v>42170.728460648148</v>
      </c>
      <c r="T1177" s="13">
        <f t="shared" si="131"/>
        <v>42200.728460648148</v>
      </c>
      <c r="U1177">
        <f t="shared" si="132"/>
        <v>-19415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26"/>
        <v>5.7142857142857142E-5</v>
      </c>
      <c r="P1178">
        <f t="shared" si="127"/>
        <v>10</v>
      </c>
      <c r="Q1178" t="str">
        <f t="shared" si="128"/>
        <v>food</v>
      </c>
      <c r="R1178" t="str">
        <f t="shared" si="129"/>
        <v>food trucks</v>
      </c>
      <c r="S1178" s="13">
        <f t="shared" si="130"/>
        <v>42746.019652777773</v>
      </c>
      <c r="T1178" s="13">
        <f t="shared" si="131"/>
        <v>42800.541666666672</v>
      </c>
      <c r="U1178">
        <f t="shared" si="132"/>
        <v>-174990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26"/>
        <v>0</v>
      </c>
      <c r="P1179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13">
        <f t="shared" si="130"/>
        <v>41897.660833333335</v>
      </c>
      <c r="T1179" s="13">
        <f t="shared" si="131"/>
        <v>41927.660833333335</v>
      </c>
      <c r="U1179">
        <f t="shared" si="132"/>
        <v>-6000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26"/>
        <v>6.666666666666667E-5</v>
      </c>
      <c r="P1180">
        <f t="shared" si="127"/>
        <v>5</v>
      </c>
      <c r="Q1180" t="str">
        <f t="shared" si="128"/>
        <v>food</v>
      </c>
      <c r="R1180" t="str">
        <f t="shared" si="129"/>
        <v>food trucks</v>
      </c>
      <c r="S1180" s="13">
        <f t="shared" si="130"/>
        <v>41837.905694444446</v>
      </c>
      <c r="T1180" s="13">
        <f t="shared" si="131"/>
        <v>41867.905694444446</v>
      </c>
      <c r="U1180">
        <f t="shared" si="132"/>
        <v>-74995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26"/>
        <v>5.3333333333333337E-2</v>
      </c>
      <c r="P1181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3">
        <f t="shared" si="130"/>
        <v>42275.720219907409</v>
      </c>
      <c r="T1181" s="13">
        <f t="shared" si="131"/>
        <v>42305.720219907409</v>
      </c>
      <c r="U1181">
        <f t="shared" si="132"/>
        <v>-56800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26"/>
        <v>0.11749999999999999</v>
      </c>
      <c r="P1182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3">
        <f t="shared" si="130"/>
        <v>41781.806875000002</v>
      </c>
      <c r="T1182" s="13">
        <f t="shared" si="131"/>
        <v>41818.806875000002</v>
      </c>
      <c r="U1182">
        <f t="shared" si="132"/>
        <v>-44125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26"/>
        <v>8.0000000000000007E-5</v>
      </c>
      <c r="P1183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3">
        <f t="shared" si="130"/>
        <v>42034.339363425926</v>
      </c>
      <c r="T1183" s="13">
        <f t="shared" si="131"/>
        <v>42064.339363425926</v>
      </c>
      <c r="U1183">
        <f t="shared" si="132"/>
        <v>-49996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26"/>
        <v>4.2000000000000003E-2</v>
      </c>
      <c r="P1184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3">
        <f t="shared" si="130"/>
        <v>42728.827407407407</v>
      </c>
      <c r="T1184" s="13">
        <f t="shared" si="131"/>
        <v>42747.695833333331</v>
      </c>
      <c r="U1184">
        <f t="shared" si="132"/>
        <v>-958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26"/>
        <v>0.04</v>
      </c>
      <c r="P1185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3">
        <f t="shared" si="130"/>
        <v>42656.86137731481</v>
      </c>
      <c r="T1185" s="13">
        <f t="shared" si="131"/>
        <v>42676.165972222225</v>
      </c>
      <c r="U1185">
        <f t="shared" si="132"/>
        <v>-2400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26"/>
        <v>1.0493636363636363</v>
      </c>
      <c r="P1186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3">
        <f t="shared" si="130"/>
        <v>42741.599664351852</v>
      </c>
      <c r="T1186" s="13">
        <f t="shared" si="131"/>
        <v>42772.599664351852</v>
      </c>
      <c r="U1186">
        <f t="shared" si="132"/>
        <v>1086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26"/>
        <v>1.0544</v>
      </c>
      <c r="P1187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3">
        <f t="shared" si="130"/>
        <v>42130.865150462967</v>
      </c>
      <c r="T1187" s="13">
        <f t="shared" si="131"/>
        <v>42163.166666666672</v>
      </c>
      <c r="U1187">
        <f t="shared" si="132"/>
        <v>680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26"/>
        <v>1.0673333333333332</v>
      </c>
      <c r="P1188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3">
        <f t="shared" si="130"/>
        <v>42123.86336805555</v>
      </c>
      <c r="T1188" s="13">
        <f t="shared" si="131"/>
        <v>42156.945833333331</v>
      </c>
      <c r="U1188">
        <f t="shared" si="132"/>
        <v>505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26"/>
        <v>1.0412571428571429</v>
      </c>
      <c r="P1189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3">
        <f t="shared" si="130"/>
        <v>42109.894942129627</v>
      </c>
      <c r="T1189" s="13">
        <f t="shared" si="131"/>
        <v>42141.75</v>
      </c>
      <c r="U1189">
        <f t="shared" si="132"/>
        <v>361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26"/>
        <v>1.6054999999999999</v>
      </c>
      <c r="P1190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3">
        <f t="shared" si="130"/>
        <v>42711.700694444444</v>
      </c>
      <c r="T1190" s="13">
        <f t="shared" si="131"/>
        <v>42732.700694444444</v>
      </c>
      <c r="U1190">
        <f t="shared" si="132"/>
        <v>1211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26"/>
        <v>1.0777777777777777</v>
      </c>
      <c r="P1191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3">
        <f t="shared" si="130"/>
        <v>42529.979108796295</v>
      </c>
      <c r="T1191" s="13">
        <f t="shared" si="131"/>
        <v>42550.979108796295</v>
      </c>
      <c r="U1191">
        <f t="shared" si="132"/>
        <v>700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26"/>
        <v>1.35</v>
      </c>
      <c r="P1192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3">
        <f t="shared" si="130"/>
        <v>41852.665798611109</v>
      </c>
      <c r="T1192" s="13">
        <f t="shared" si="131"/>
        <v>41882.665798611109</v>
      </c>
      <c r="U1192">
        <f t="shared" si="132"/>
        <v>175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26"/>
        <v>1.0907407407407408</v>
      </c>
      <c r="P1193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3">
        <f t="shared" si="130"/>
        <v>42419.603703703702</v>
      </c>
      <c r="T1193" s="13">
        <f t="shared" si="131"/>
        <v>42449.562037037031</v>
      </c>
      <c r="U1193">
        <f t="shared" si="132"/>
        <v>245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26"/>
        <v>2.9</v>
      </c>
      <c r="P1194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3">
        <f t="shared" si="130"/>
        <v>42747.506689814814</v>
      </c>
      <c r="T1194" s="13">
        <f t="shared" si="131"/>
        <v>42777.506689814814</v>
      </c>
      <c r="U1194">
        <f t="shared" si="132"/>
        <v>190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26"/>
        <v>1.0395714285714286</v>
      </c>
      <c r="P1195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3">
        <f t="shared" si="130"/>
        <v>42409.776076388895</v>
      </c>
      <c r="T1195" s="13">
        <f t="shared" si="131"/>
        <v>42469.734409722223</v>
      </c>
      <c r="U1195">
        <f t="shared" si="132"/>
        <v>831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26"/>
        <v>3.2223999999999999</v>
      </c>
      <c r="P1196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3">
        <f t="shared" si="130"/>
        <v>42072.488182870366</v>
      </c>
      <c r="T1196" s="13">
        <f t="shared" si="131"/>
        <v>42102.488182870366</v>
      </c>
      <c r="U1196">
        <f t="shared" si="132"/>
        <v>27780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26"/>
        <v>1.35</v>
      </c>
      <c r="P1197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3">
        <f t="shared" si="130"/>
        <v>42298.34783564815</v>
      </c>
      <c r="T1197" s="13">
        <f t="shared" si="131"/>
        <v>42358.375</v>
      </c>
      <c r="U1197">
        <f t="shared" si="132"/>
        <v>3500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26"/>
        <v>2.6991034482758622</v>
      </c>
      <c r="P1198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3">
        <f t="shared" si="130"/>
        <v>42326.818738425922</v>
      </c>
      <c r="T1198" s="13">
        <f t="shared" si="131"/>
        <v>42356.818738425922</v>
      </c>
      <c r="U1198">
        <f t="shared" si="132"/>
        <v>24637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26"/>
        <v>2.5329333333333333</v>
      </c>
      <c r="P1199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3">
        <f t="shared" si="130"/>
        <v>42503.66474537037</v>
      </c>
      <c r="T1199" s="13">
        <f t="shared" si="131"/>
        <v>42534.249305555553</v>
      </c>
      <c r="U1199">
        <f t="shared" si="132"/>
        <v>22994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26"/>
        <v>2.6059999999999999</v>
      </c>
      <c r="P1200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3">
        <f t="shared" si="130"/>
        <v>42333.619050925925</v>
      </c>
      <c r="T1200" s="13">
        <f t="shared" si="131"/>
        <v>42369.125</v>
      </c>
      <c r="U1200">
        <f t="shared" si="132"/>
        <v>5621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26"/>
        <v>1.0131677953348381</v>
      </c>
      <c r="P1201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3">
        <f t="shared" si="130"/>
        <v>42161.770833333328</v>
      </c>
      <c r="T1201" s="13">
        <f t="shared" si="131"/>
        <v>42193.770833333328</v>
      </c>
      <c r="U1201">
        <f t="shared" si="132"/>
        <v>35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26"/>
        <v>1.2560416666666667</v>
      </c>
      <c r="P1202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3">
        <f t="shared" si="130"/>
        <v>42089.477500000001</v>
      </c>
      <c r="T1202" s="13">
        <f t="shared" si="131"/>
        <v>42110.477500000001</v>
      </c>
      <c r="U1202">
        <f t="shared" si="132"/>
        <v>1229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26"/>
        <v>1.0243783333333334</v>
      </c>
      <c r="P1203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3">
        <f t="shared" si="130"/>
        <v>42536.60701388889</v>
      </c>
      <c r="T1203" s="13">
        <f t="shared" si="131"/>
        <v>42566.60701388889</v>
      </c>
      <c r="U1203">
        <f t="shared" si="132"/>
        <v>146.27000000000044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26"/>
        <v>1.99244</v>
      </c>
      <c r="P1204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3">
        <f t="shared" si="130"/>
        <v>42152.288819444439</v>
      </c>
      <c r="T1204" s="13">
        <f t="shared" si="131"/>
        <v>42182.288819444439</v>
      </c>
      <c r="U1204">
        <f t="shared" si="132"/>
        <v>24811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26"/>
        <v>1.0245398773006136</v>
      </c>
      <c r="P1205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3">
        <f t="shared" si="130"/>
        <v>42125.614895833336</v>
      </c>
      <c r="T1205" s="13">
        <f t="shared" si="131"/>
        <v>42155.614895833336</v>
      </c>
      <c r="U1205">
        <f t="shared" si="132"/>
        <v>400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26"/>
        <v>1.0294615384615384</v>
      </c>
      <c r="P1206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3">
        <f t="shared" si="130"/>
        <v>42297.748067129629</v>
      </c>
      <c r="T1206" s="13">
        <f t="shared" si="131"/>
        <v>42342.208333333328</v>
      </c>
      <c r="U1206">
        <f t="shared" si="132"/>
        <v>383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26"/>
        <v>1.0086153846153847</v>
      </c>
      <c r="P1207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3">
        <f t="shared" si="130"/>
        <v>42138.506377314814</v>
      </c>
      <c r="T1207" s="13">
        <f t="shared" si="131"/>
        <v>42168.506377314814</v>
      </c>
      <c r="U1207">
        <f t="shared" si="132"/>
        <v>112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26"/>
        <v>1.1499999999999999</v>
      </c>
      <c r="P1208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3">
        <f t="shared" si="130"/>
        <v>42772.776076388895</v>
      </c>
      <c r="T1208" s="13">
        <f t="shared" si="131"/>
        <v>42805.561805555553</v>
      </c>
      <c r="U1208">
        <f t="shared" si="132"/>
        <v>135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26"/>
        <v>1.0416766467065868</v>
      </c>
      <c r="P1209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3">
        <f t="shared" si="130"/>
        <v>42430.430243055554</v>
      </c>
      <c r="T1209" s="13">
        <f t="shared" si="131"/>
        <v>42460.416666666672</v>
      </c>
      <c r="U1209">
        <f t="shared" si="132"/>
        <v>696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26"/>
        <v>1.5529999999999999</v>
      </c>
      <c r="P1210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3">
        <f t="shared" si="130"/>
        <v>42423.709074074075</v>
      </c>
      <c r="T1210" s="13">
        <f t="shared" si="131"/>
        <v>42453.667407407411</v>
      </c>
      <c r="U1210">
        <f t="shared" si="132"/>
        <v>5530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26"/>
        <v>1.06</v>
      </c>
      <c r="P1211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3">
        <f t="shared" si="130"/>
        <v>42761.846122685187</v>
      </c>
      <c r="T1211" s="13">
        <f t="shared" si="131"/>
        <v>42791.846122685187</v>
      </c>
      <c r="U1211">
        <f t="shared" si="132"/>
        <v>360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26"/>
        <v>2.5431499999999998</v>
      </c>
      <c r="P1212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3">
        <f t="shared" si="130"/>
        <v>42132.941805555558</v>
      </c>
      <c r="T1212" s="13">
        <f t="shared" si="131"/>
        <v>42155.875</v>
      </c>
      <c r="U1212">
        <f t="shared" si="132"/>
        <v>30863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26"/>
        <v>1.0109999999999999</v>
      </c>
      <c r="P1213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3">
        <f t="shared" si="130"/>
        <v>42515.866446759261</v>
      </c>
      <c r="T1213" s="13">
        <f t="shared" si="131"/>
        <v>42530.866446759261</v>
      </c>
      <c r="U1213">
        <f t="shared" si="132"/>
        <v>11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26"/>
        <v>1.2904</v>
      </c>
      <c r="P1214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3">
        <f t="shared" si="130"/>
        <v>42318.950173611112</v>
      </c>
      <c r="T1214" s="13">
        <f t="shared" si="131"/>
        <v>42335.041666666672</v>
      </c>
      <c r="U1214">
        <f t="shared" si="132"/>
        <v>726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26"/>
        <v>1.0223076923076924</v>
      </c>
      <c r="P1215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3">
        <f t="shared" si="130"/>
        <v>42731.755787037036</v>
      </c>
      <c r="T1215" s="13">
        <f t="shared" si="131"/>
        <v>42766.755787037036</v>
      </c>
      <c r="U1215">
        <f t="shared" si="132"/>
        <v>145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26"/>
        <v>1.3180000000000001</v>
      </c>
      <c r="P121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3">
        <f t="shared" si="130"/>
        <v>42104.840335648143</v>
      </c>
      <c r="T1216" s="13">
        <f t="shared" si="131"/>
        <v>42164.840335648143</v>
      </c>
      <c r="U1216">
        <f t="shared" si="132"/>
        <v>636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26"/>
        <v>7.8608020000000005</v>
      </c>
      <c r="P1217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3">
        <f t="shared" si="130"/>
        <v>41759.923101851848</v>
      </c>
      <c r="T1217" s="13">
        <f t="shared" si="131"/>
        <v>41789.923101851848</v>
      </c>
      <c r="U1217">
        <f t="shared" si="132"/>
        <v>34304.01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26"/>
        <v>1.4570000000000001</v>
      </c>
      <c r="P1218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3">
        <f t="shared" si="130"/>
        <v>42247.616400462968</v>
      </c>
      <c r="T1218" s="13">
        <f t="shared" si="131"/>
        <v>42279.960416666669</v>
      </c>
      <c r="U1218">
        <f t="shared" si="132"/>
        <v>6398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33">E1219/D1219</f>
        <v>1.026</v>
      </c>
      <c r="P1219">
        <f t="shared" ref="P1219:P1282" si="134">E1219/L1219</f>
        <v>148.57377049180329</v>
      </c>
      <c r="Q1219" t="str">
        <f t="shared" ref="Q1219:Q1282" si="135">LEFT(N1219,SEARCH("/",N1219,1)-1)</f>
        <v>photography</v>
      </c>
      <c r="R1219" t="str">
        <f t="shared" ref="R1219:R1282" si="136">MID(N1219,SEARCH("/",N1219,1)+1,50)</f>
        <v>photobooks</v>
      </c>
      <c r="S1219" s="13">
        <f t="shared" ref="S1219:S1282" si="137">(((J1219/60)/60)/24)+DATE(1970,1,1)</f>
        <v>42535.809490740736</v>
      </c>
      <c r="T1219" s="13">
        <f t="shared" ref="T1219:T1282" si="138">(((I1219/60)/60)/24)+DATE(1970,1,1)</f>
        <v>42565.809490740736</v>
      </c>
      <c r="U1219">
        <f t="shared" ref="U1219:U1282" si="139">E1219-D1219</f>
        <v>689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33"/>
        <v>1.7227777777777777</v>
      </c>
      <c r="P1220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3">
        <f t="shared" si="137"/>
        <v>42278.662037037036</v>
      </c>
      <c r="T1220" s="13">
        <f t="shared" si="138"/>
        <v>42309.125</v>
      </c>
      <c r="U1220">
        <f t="shared" si="139"/>
        <v>6505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33"/>
        <v>1.5916819571865444</v>
      </c>
      <c r="P1221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3">
        <f t="shared" si="137"/>
        <v>42633.461956018517</v>
      </c>
      <c r="T1221" s="13">
        <f t="shared" si="138"/>
        <v>42663.461956018517</v>
      </c>
      <c r="U1221">
        <f t="shared" si="139"/>
        <v>9674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33"/>
        <v>1.0376666666666667</v>
      </c>
      <c r="P1222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3">
        <f t="shared" si="137"/>
        <v>42211.628611111111</v>
      </c>
      <c r="T1222" s="13">
        <f t="shared" si="138"/>
        <v>42241.628611111111</v>
      </c>
      <c r="U1222">
        <f t="shared" si="139"/>
        <v>565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33"/>
        <v>1.1140954545454547</v>
      </c>
      <c r="P1223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3">
        <f t="shared" si="137"/>
        <v>42680.47555555556</v>
      </c>
      <c r="T1223" s="13">
        <f t="shared" si="138"/>
        <v>42708</v>
      </c>
      <c r="U1223">
        <f t="shared" si="139"/>
        <v>251.01000000000022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33"/>
        <v>2.80375</v>
      </c>
      <c r="P1224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3">
        <f t="shared" si="137"/>
        <v>42430.720451388886</v>
      </c>
      <c r="T1224" s="13">
        <f t="shared" si="138"/>
        <v>42461.166666666672</v>
      </c>
      <c r="U1224">
        <f t="shared" si="139"/>
        <v>7215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33"/>
        <v>1.1210606060606061</v>
      </c>
      <c r="P1225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3">
        <f t="shared" si="137"/>
        <v>42654.177187499998</v>
      </c>
      <c r="T1225" s="13">
        <f t="shared" si="138"/>
        <v>42684.218854166669</v>
      </c>
      <c r="U1225">
        <f t="shared" si="139"/>
        <v>2397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33"/>
        <v>7.0666666666666669E-2</v>
      </c>
      <c r="P1226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3">
        <f t="shared" si="137"/>
        <v>41736.549791666665</v>
      </c>
      <c r="T1226" s="13">
        <f t="shared" si="138"/>
        <v>41796.549791666665</v>
      </c>
      <c r="U1226">
        <f t="shared" si="139"/>
        <v>-13940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33"/>
        <v>4.3999999999999997E-2</v>
      </c>
      <c r="P1227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3">
        <f t="shared" si="137"/>
        <v>41509.905995370369</v>
      </c>
      <c r="T1227" s="13">
        <f t="shared" si="138"/>
        <v>41569.905995370369</v>
      </c>
      <c r="U1227">
        <f t="shared" si="139"/>
        <v>-2868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33"/>
        <v>3.8739999999999997E-2</v>
      </c>
      <c r="P1228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3">
        <f t="shared" si="137"/>
        <v>41715.874780092592</v>
      </c>
      <c r="T1228" s="13">
        <f t="shared" si="138"/>
        <v>41750.041666666664</v>
      </c>
      <c r="U1228">
        <f t="shared" si="139"/>
        <v>-48063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33"/>
        <v>0</v>
      </c>
      <c r="P1229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13">
        <f t="shared" si="137"/>
        <v>41827.919166666667</v>
      </c>
      <c r="T1229" s="13">
        <f t="shared" si="138"/>
        <v>41858.291666666664</v>
      </c>
      <c r="U1229">
        <f t="shared" si="139"/>
        <v>-2000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33"/>
        <v>0.29299999999999998</v>
      </c>
      <c r="P1230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3">
        <f t="shared" si="137"/>
        <v>40754.729259259257</v>
      </c>
      <c r="T1230" s="13">
        <f t="shared" si="138"/>
        <v>40814.729259259257</v>
      </c>
      <c r="U1230">
        <f t="shared" si="139"/>
        <v>-3535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33"/>
        <v>9.0909090909090905E-3</v>
      </c>
      <c r="P1231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3">
        <f t="shared" si="137"/>
        <v>40985.459803240738</v>
      </c>
      <c r="T1231" s="13">
        <f t="shared" si="138"/>
        <v>41015.666666666664</v>
      </c>
      <c r="U1231">
        <f t="shared" si="139"/>
        <v>-2725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33"/>
        <v>0</v>
      </c>
      <c r="P1232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13">
        <f t="shared" si="137"/>
        <v>40568.972569444442</v>
      </c>
      <c r="T1232" s="13">
        <f t="shared" si="138"/>
        <v>40598.972569444442</v>
      </c>
      <c r="U1232">
        <f t="shared" si="139"/>
        <v>-500000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33"/>
        <v>0</v>
      </c>
      <c r="P1233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13">
        <f t="shared" si="137"/>
        <v>42193.941759259258</v>
      </c>
      <c r="T1233" s="13">
        <f t="shared" si="138"/>
        <v>42244.041666666672</v>
      </c>
      <c r="U1233">
        <f t="shared" si="139"/>
        <v>-5000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33"/>
        <v>8.0000000000000002E-3</v>
      </c>
      <c r="P1234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3">
        <f t="shared" si="137"/>
        <v>41506.848032407412</v>
      </c>
      <c r="T1234" s="13">
        <f t="shared" si="138"/>
        <v>41553.848032407412</v>
      </c>
      <c r="U1234">
        <f t="shared" si="139"/>
        <v>-4960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33"/>
        <v>0.11600000000000001</v>
      </c>
      <c r="P1235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3">
        <f t="shared" si="137"/>
        <v>40939.948773148149</v>
      </c>
      <c r="T1235" s="13">
        <f t="shared" si="138"/>
        <v>40960.948773148149</v>
      </c>
      <c r="U1235">
        <f t="shared" si="139"/>
        <v>-884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33"/>
        <v>0</v>
      </c>
      <c r="P1236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13">
        <f t="shared" si="137"/>
        <v>42007.788680555561</v>
      </c>
      <c r="T1236" s="13">
        <f t="shared" si="138"/>
        <v>42037.788680555561</v>
      </c>
      <c r="U1236">
        <f t="shared" si="139"/>
        <v>-50000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33"/>
        <v>2.787363950092912E-2</v>
      </c>
      <c r="P1237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3">
        <f t="shared" si="137"/>
        <v>41583.135405092595</v>
      </c>
      <c r="T1237" s="13">
        <f t="shared" si="138"/>
        <v>41623.135405092595</v>
      </c>
      <c r="U1237">
        <f t="shared" si="139"/>
        <v>-7324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33"/>
        <v>0</v>
      </c>
      <c r="P1238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13">
        <f t="shared" si="137"/>
        <v>41110.680138888885</v>
      </c>
      <c r="T1238" s="13">
        <f t="shared" si="138"/>
        <v>41118.666666666664</v>
      </c>
      <c r="U1238">
        <f t="shared" si="139"/>
        <v>-2500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33"/>
        <v>0</v>
      </c>
      <c r="P1239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13">
        <f t="shared" si="137"/>
        <v>41125.283159722225</v>
      </c>
      <c r="T1239" s="13">
        <f t="shared" si="138"/>
        <v>41145.283159722225</v>
      </c>
      <c r="U1239">
        <f t="shared" si="139"/>
        <v>-25000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33"/>
        <v>0.17799999999999999</v>
      </c>
      <c r="P1240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3">
        <f t="shared" si="137"/>
        <v>40731.61037037037</v>
      </c>
      <c r="T1240" s="13">
        <f t="shared" si="138"/>
        <v>40761.61037037037</v>
      </c>
      <c r="U1240">
        <f t="shared" si="139"/>
        <v>-822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33"/>
        <v>0</v>
      </c>
      <c r="P1241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13">
        <f t="shared" si="137"/>
        <v>40883.962581018517</v>
      </c>
      <c r="T1241" s="13">
        <f t="shared" si="138"/>
        <v>40913.962581018517</v>
      </c>
      <c r="U1241">
        <f t="shared" si="139"/>
        <v>-2500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33"/>
        <v>3.0124999999999999E-2</v>
      </c>
      <c r="P1242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3">
        <f t="shared" si="137"/>
        <v>41409.040011574078</v>
      </c>
      <c r="T1242" s="13">
        <f t="shared" si="138"/>
        <v>41467.910416666666</v>
      </c>
      <c r="U1242">
        <f t="shared" si="139"/>
        <v>-7759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33"/>
        <v>0.50739999999999996</v>
      </c>
      <c r="P1243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3">
        <f t="shared" si="137"/>
        <v>41923.837731481479</v>
      </c>
      <c r="T1243" s="13">
        <f t="shared" si="138"/>
        <v>41946.249305555553</v>
      </c>
      <c r="U1243">
        <f t="shared" si="139"/>
        <v>-2463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33"/>
        <v>5.4884742041712408E-3</v>
      </c>
      <c r="P1244">
        <f t="shared" si="134"/>
        <v>5</v>
      </c>
      <c r="Q1244" t="str">
        <f t="shared" si="135"/>
        <v>music</v>
      </c>
      <c r="R1244" t="str">
        <f t="shared" si="136"/>
        <v>world music</v>
      </c>
      <c r="S1244" s="13">
        <f t="shared" si="137"/>
        <v>40782.165532407409</v>
      </c>
      <c r="T1244" s="13">
        <f t="shared" si="138"/>
        <v>40797.554166666669</v>
      </c>
      <c r="U1244">
        <f t="shared" si="139"/>
        <v>-906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33"/>
        <v>0.14091666666666666</v>
      </c>
      <c r="P1245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3">
        <f t="shared" si="137"/>
        <v>40671.879293981481</v>
      </c>
      <c r="T1245" s="13">
        <f t="shared" si="138"/>
        <v>40732.875</v>
      </c>
      <c r="U1245">
        <f t="shared" si="139"/>
        <v>-10309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33"/>
        <v>1.038</v>
      </c>
      <c r="P1246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3">
        <f t="shared" si="137"/>
        <v>41355.825497685182</v>
      </c>
      <c r="T1246" s="13">
        <f t="shared" si="138"/>
        <v>41386.875</v>
      </c>
      <c r="U1246">
        <f t="shared" si="139"/>
        <v>76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33"/>
        <v>1.2024999999999999</v>
      </c>
      <c r="P1247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3">
        <f t="shared" si="137"/>
        <v>41774.599930555552</v>
      </c>
      <c r="T1247" s="13">
        <f t="shared" si="138"/>
        <v>41804.599930555552</v>
      </c>
      <c r="U1247">
        <f t="shared" si="139"/>
        <v>405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33"/>
        <v>1.17</v>
      </c>
      <c r="P1248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3">
        <f t="shared" si="137"/>
        <v>40838.043391203704</v>
      </c>
      <c r="T1248" s="13">
        <f t="shared" si="138"/>
        <v>40883.085057870368</v>
      </c>
      <c r="U1248">
        <f t="shared" si="139"/>
        <v>340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33"/>
        <v>1.2214285714285715</v>
      </c>
      <c r="P1249">
        <f t="shared" si="134"/>
        <v>85.5</v>
      </c>
      <c r="Q1249" t="str">
        <f t="shared" si="135"/>
        <v>music</v>
      </c>
      <c r="R1249" t="str">
        <f t="shared" si="136"/>
        <v>rock</v>
      </c>
      <c r="S1249" s="13">
        <f t="shared" si="137"/>
        <v>41370.292303240742</v>
      </c>
      <c r="T1249" s="13">
        <f t="shared" si="138"/>
        <v>41400.292303240742</v>
      </c>
      <c r="U1249">
        <f t="shared" si="139"/>
        <v>775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33"/>
        <v>1.5164</v>
      </c>
      <c r="P1250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3">
        <f t="shared" si="137"/>
        <v>41767.656863425924</v>
      </c>
      <c r="T1250" s="13">
        <f t="shared" si="138"/>
        <v>41803.290972222225</v>
      </c>
      <c r="U1250">
        <f t="shared" si="139"/>
        <v>1291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33"/>
        <v>1.0444</v>
      </c>
      <c r="P1251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3">
        <f t="shared" si="137"/>
        <v>41067.74086805556</v>
      </c>
      <c r="T1251" s="13">
        <f t="shared" si="138"/>
        <v>41097.74086805556</v>
      </c>
      <c r="U1251">
        <f t="shared" si="139"/>
        <v>222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33"/>
        <v>2.0015333333333332</v>
      </c>
      <c r="P1252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3">
        <f t="shared" si="137"/>
        <v>41843.64271990741</v>
      </c>
      <c r="T1252" s="13">
        <f t="shared" si="138"/>
        <v>41888.64271990741</v>
      </c>
      <c r="U1252">
        <f t="shared" si="139"/>
        <v>30046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33"/>
        <v>1.018</v>
      </c>
      <c r="P1253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3">
        <f t="shared" si="137"/>
        <v>40751.814432870371</v>
      </c>
      <c r="T1253" s="13">
        <f t="shared" si="138"/>
        <v>40811.814432870371</v>
      </c>
      <c r="U1253">
        <f t="shared" si="139"/>
        <v>108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33"/>
        <v>1.3765714285714286</v>
      </c>
      <c r="P1254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3">
        <f t="shared" si="137"/>
        <v>41543.988067129627</v>
      </c>
      <c r="T1254" s="13">
        <f t="shared" si="138"/>
        <v>41571.988067129627</v>
      </c>
      <c r="U1254">
        <f t="shared" si="139"/>
        <v>1318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33"/>
        <v>3038.3319999999999</v>
      </c>
      <c r="P1255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3">
        <f t="shared" si="137"/>
        <v>41855.783645833333</v>
      </c>
      <c r="T1255" s="13">
        <f t="shared" si="138"/>
        <v>41885.783645833333</v>
      </c>
      <c r="U1255">
        <f t="shared" si="139"/>
        <v>30373.32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33"/>
        <v>1.9885074626865671</v>
      </c>
      <c r="P1256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3">
        <f t="shared" si="137"/>
        <v>40487.621365740742</v>
      </c>
      <c r="T1256" s="13">
        <f t="shared" si="138"/>
        <v>40544.207638888889</v>
      </c>
      <c r="U1256">
        <f t="shared" si="139"/>
        <v>6623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33"/>
        <v>2.0236666666666667</v>
      </c>
      <c r="P1257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3">
        <f t="shared" si="137"/>
        <v>41579.845509259263</v>
      </c>
      <c r="T1257" s="13">
        <f t="shared" si="138"/>
        <v>41609.887175925927</v>
      </c>
      <c r="U1257">
        <f t="shared" si="139"/>
        <v>3071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33"/>
        <v>1.1796376666666666</v>
      </c>
      <c r="P1258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3">
        <f t="shared" si="137"/>
        <v>40921.919340277782</v>
      </c>
      <c r="T1258" s="13">
        <f t="shared" si="138"/>
        <v>40951.919340277782</v>
      </c>
      <c r="U1258">
        <f t="shared" si="139"/>
        <v>5389.1299999999974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33"/>
        <v>2.9472727272727273</v>
      </c>
      <c r="P1259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3">
        <f t="shared" si="137"/>
        <v>40587.085532407407</v>
      </c>
      <c r="T1259" s="13">
        <f t="shared" si="138"/>
        <v>40636.043865740743</v>
      </c>
      <c r="U1259">
        <f t="shared" si="139"/>
        <v>10710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33"/>
        <v>2.1314633333333335</v>
      </c>
      <c r="P1260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3">
        <f t="shared" si="137"/>
        <v>41487.611250000002</v>
      </c>
      <c r="T1260" s="13">
        <f t="shared" si="138"/>
        <v>41517.611250000002</v>
      </c>
      <c r="U1260">
        <f t="shared" si="139"/>
        <v>13577.560000000001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33"/>
        <v>1.0424</v>
      </c>
      <c r="P1261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3">
        <f t="shared" si="137"/>
        <v>41766.970648148148</v>
      </c>
      <c r="T1261" s="13">
        <f t="shared" si="138"/>
        <v>41799.165972222225</v>
      </c>
      <c r="U1261">
        <f t="shared" si="139"/>
        <v>106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33"/>
        <v>1.1366666666666667</v>
      </c>
      <c r="P1262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3">
        <f t="shared" si="137"/>
        <v>41666.842824074076</v>
      </c>
      <c r="T1262" s="13">
        <f t="shared" si="138"/>
        <v>41696.842824074076</v>
      </c>
      <c r="U1262">
        <f t="shared" si="139"/>
        <v>451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33"/>
        <v>1.0125</v>
      </c>
      <c r="P1263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3">
        <f t="shared" si="137"/>
        <v>41638.342905092592</v>
      </c>
      <c r="T1263" s="13">
        <f t="shared" si="138"/>
        <v>41668.342905092592</v>
      </c>
      <c r="U1263">
        <f t="shared" si="139"/>
        <v>25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33"/>
        <v>1.2541538461538462</v>
      </c>
      <c r="P1264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3">
        <f t="shared" si="137"/>
        <v>41656.762638888889</v>
      </c>
      <c r="T1264" s="13">
        <f t="shared" si="138"/>
        <v>41686.762638888889</v>
      </c>
      <c r="U1264">
        <f t="shared" si="139"/>
        <v>1652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33"/>
        <v>1.19</v>
      </c>
      <c r="P1265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3">
        <f t="shared" si="137"/>
        <v>41692.084143518521</v>
      </c>
      <c r="T1265" s="13">
        <f t="shared" si="138"/>
        <v>41727.041666666664</v>
      </c>
      <c r="U1265">
        <f t="shared" si="139"/>
        <v>285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33"/>
        <v>1.6646153846153846</v>
      </c>
      <c r="P1266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3">
        <f t="shared" si="137"/>
        <v>41547.662997685184</v>
      </c>
      <c r="T1266" s="13">
        <f t="shared" si="138"/>
        <v>41576.662997685184</v>
      </c>
      <c r="U1266">
        <f t="shared" si="139"/>
        <v>432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33"/>
        <v>1.1914771428571429</v>
      </c>
      <c r="P1267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3">
        <f t="shared" si="137"/>
        <v>40465.655266203699</v>
      </c>
      <c r="T1267" s="13">
        <f t="shared" si="138"/>
        <v>40512.655266203699</v>
      </c>
      <c r="U1267">
        <f t="shared" si="139"/>
        <v>670.17000000000007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33"/>
        <v>1.0047368421052632</v>
      </c>
      <c r="P1268">
        <f t="shared" si="134"/>
        <v>190.9</v>
      </c>
      <c r="Q1268" t="str">
        <f t="shared" si="135"/>
        <v>music</v>
      </c>
      <c r="R1268" t="str">
        <f t="shared" si="136"/>
        <v>rock</v>
      </c>
      <c r="S1268" s="13">
        <f t="shared" si="137"/>
        <v>41620.87667824074</v>
      </c>
      <c r="T1268" s="13">
        <f t="shared" si="138"/>
        <v>41650.87667824074</v>
      </c>
      <c r="U1268">
        <f t="shared" si="139"/>
        <v>45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33"/>
        <v>1.018</v>
      </c>
      <c r="P1269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3">
        <f t="shared" si="137"/>
        <v>41449.585162037038</v>
      </c>
      <c r="T1269" s="13">
        <f t="shared" si="138"/>
        <v>41479.585162037038</v>
      </c>
      <c r="U1269">
        <f t="shared" si="139"/>
        <v>396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33"/>
        <v>1.1666666666666667</v>
      </c>
      <c r="P1270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3">
        <f t="shared" si="137"/>
        <v>41507.845451388886</v>
      </c>
      <c r="T1270" s="13">
        <f t="shared" si="138"/>
        <v>41537.845451388886</v>
      </c>
      <c r="U1270">
        <f t="shared" si="139"/>
        <v>2000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33"/>
        <v>1.0864893617021276</v>
      </c>
      <c r="P1271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3">
        <f t="shared" si="137"/>
        <v>42445.823055555549</v>
      </c>
      <c r="T1271" s="13">
        <f t="shared" si="138"/>
        <v>42476</v>
      </c>
      <c r="U1271">
        <f t="shared" si="139"/>
        <v>1626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33"/>
        <v>1.1472</v>
      </c>
      <c r="P1272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3">
        <f t="shared" si="137"/>
        <v>40933.856967592597</v>
      </c>
      <c r="T1272" s="13">
        <f t="shared" si="138"/>
        <v>40993.815300925926</v>
      </c>
      <c r="U1272">
        <f t="shared" si="139"/>
        <v>1472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33"/>
        <v>1.018</v>
      </c>
      <c r="P1273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3">
        <f t="shared" si="137"/>
        <v>41561.683553240742</v>
      </c>
      <c r="T1273" s="13">
        <f t="shared" si="138"/>
        <v>41591.725219907406</v>
      </c>
      <c r="U1273">
        <f t="shared" si="139"/>
        <v>135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33"/>
        <v>1.06</v>
      </c>
      <c r="P1274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3">
        <f t="shared" si="137"/>
        <v>40274.745127314818</v>
      </c>
      <c r="T1274" s="13">
        <f t="shared" si="138"/>
        <v>40344.166666666664</v>
      </c>
      <c r="U1274">
        <f t="shared" si="139"/>
        <v>300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33"/>
        <v>1.0349999999999999</v>
      </c>
      <c r="P1275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3">
        <f t="shared" si="137"/>
        <v>41852.730219907404</v>
      </c>
      <c r="T1275" s="13">
        <f t="shared" si="138"/>
        <v>41882.730219907404</v>
      </c>
      <c r="U1275">
        <f t="shared" si="139"/>
        <v>140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33"/>
        <v>1.5497535999999998</v>
      </c>
      <c r="P1276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3">
        <f t="shared" si="137"/>
        <v>41116.690104166664</v>
      </c>
      <c r="T1276" s="13">
        <f t="shared" si="138"/>
        <v>41151.690104166664</v>
      </c>
      <c r="U1276">
        <f t="shared" si="139"/>
        <v>13743.839999999997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33"/>
        <v>1.6214066666666667</v>
      </c>
      <c r="P1277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3">
        <f t="shared" si="137"/>
        <v>41458.867905092593</v>
      </c>
      <c r="T1277" s="13">
        <f t="shared" si="138"/>
        <v>41493.867905092593</v>
      </c>
      <c r="U1277">
        <f t="shared" si="139"/>
        <v>9321.0999999999985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33"/>
        <v>1.0442100000000001</v>
      </c>
      <c r="P1278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3">
        <f t="shared" si="137"/>
        <v>40007.704247685186</v>
      </c>
      <c r="T1278" s="13">
        <f t="shared" si="138"/>
        <v>40057.166666666664</v>
      </c>
      <c r="U1278">
        <f t="shared" si="139"/>
        <v>132.63000000000011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33"/>
        <v>1.0612433333333333</v>
      </c>
      <c r="P1279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3">
        <f t="shared" si="137"/>
        <v>41121.561886574076</v>
      </c>
      <c r="T1279" s="13">
        <f t="shared" si="138"/>
        <v>41156.561886574076</v>
      </c>
      <c r="U1279">
        <f t="shared" si="139"/>
        <v>918.64999999999964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33"/>
        <v>1.5493846153846154</v>
      </c>
      <c r="P1280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3">
        <f t="shared" si="137"/>
        <v>41786.555162037039</v>
      </c>
      <c r="T1280" s="13">
        <f t="shared" si="138"/>
        <v>41815.083333333336</v>
      </c>
      <c r="U1280">
        <f t="shared" si="139"/>
        <v>3571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33"/>
        <v>1.1077157238734421</v>
      </c>
      <c r="P1281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3">
        <f t="shared" si="137"/>
        <v>41682.099189814813</v>
      </c>
      <c r="T1281" s="13">
        <f t="shared" si="138"/>
        <v>41722.057523148149</v>
      </c>
      <c r="U1281">
        <f t="shared" si="139"/>
        <v>1348.17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33"/>
        <v>1.1091186666666666</v>
      </c>
      <c r="P1282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3">
        <f t="shared" si="137"/>
        <v>40513.757569444446</v>
      </c>
      <c r="T1282" s="13">
        <f t="shared" si="138"/>
        <v>40603.757569444446</v>
      </c>
      <c r="U1282">
        <f t="shared" si="139"/>
        <v>1636.7799999999988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40">E1283/D1283</f>
        <v>1.1071428571428572</v>
      </c>
      <c r="P1283">
        <f t="shared" ref="P1283:P1346" si="141">E1283/L1283</f>
        <v>104.72972972972973</v>
      </c>
      <c r="Q1283" t="str">
        <f t="shared" ref="Q1283:Q1346" si="142">LEFT(N1283,SEARCH("/",N1283,1)-1)</f>
        <v>music</v>
      </c>
      <c r="R1283" t="str">
        <f t="shared" ref="R1283:R1346" si="143">MID(N1283,SEARCH("/",N1283,1)+1,50)</f>
        <v>rock</v>
      </c>
      <c r="S1283" s="13">
        <f t="shared" ref="S1283:S1346" si="144">(((J1283/60)/60)/24)+DATE(1970,1,1)</f>
        <v>41463.743472222224</v>
      </c>
      <c r="T1283" s="13">
        <f t="shared" ref="T1283:T1346" si="145">(((I1283/60)/60)/24)+DATE(1970,1,1)</f>
        <v>41483.743472222224</v>
      </c>
      <c r="U1283">
        <f t="shared" ref="U1283:U1346" si="146">E1283-D1283</f>
        <v>750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40"/>
        <v>1.2361333333333333</v>
      </c>
      <c r="P1284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3">
        <f t="shared" si="144"/>
        <v>41586.475173611114</v>
      </c>
      <c r="T1284" s="13">
        <f t="shared" si="145"/>
        <v>41617.207638888889</v>
      </c>
      <c r="U1284">
        <f t="shared" si="146"/>
        <v>3542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40"/>
        <v>2.1105</v>
      </c>
      <c r="P1285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3">
        <f t="shared" si="144"/>
        <v>41320.717465277776</v>
      </c>
      <c r="T1285" s="13">
        <f t="shared" si="145"/>
        <v>41344.166666666664</v>
      </c>
      <c r="U1285">
        <f t="shared" si="146"/>
        <v>1110.5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40"/>
        <v>1.01</v>
      </c>
      <c r="P1286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3">
        <f t="shared" si="144"/>
        <v>42712.23474537037</v>
      </c>
      <c r="T1286" s="13">
        <f t="shared" si="145"/>
        <v>42735.707638888889</v>
      </c>
      <c r="U1286">
        <f t="shared" si="146"/>
        <v>20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40"/>
        <v>1.0165</v>
      </c>
      <c r="P1287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3">
        <f t="shared" si="144"/>
        <v>42160.583043981482</v>
      </c>
      <c r="T1287" s="13">
        <f t="shared" si="145"/>
        <v>42175.583043981482</v>
      </c>
      <c r="U1287">
        <f t="shared" si="146"/>
        <v>33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40"/>
        <v>1.0833333333333333</v>
      </c>
      <c r="P1288">
        <f t="shared" si="141"/>
        <v>81.25</v>
      </c>
      <c r="Q1288" t="str">
        <f t="shared" si="142"/>
        <v>theater</v>
      </c>
      <c r="R1288" t="str">
        <f t="shared" si="143"/>
        <v>plays</v>
      </c>
      <c r="S1288" s="13">
        <f t="shared" si="144"/>
        <v>42039.384571759263</v>
      </c>
      <c r="T1288" s="13">
        <f t="shared" si="145"/>
        <v>42052.583333333328</v>
      </c>
      <c r="U1288">
        <f t="shared" si="146"/>
        <v>125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40"/>
        <v>2.42</v>
      </c>
      <c r="P1289">
        <f t="shared" si="141"/>
        <v>24.2</v>
      </c>
      <c r="Q1289" t="str">
        <f t="shared" si="142"/>
        <v>theater</v>
      </c>
      <c r="R1289" t="str">
        <f t="shared" si="143"/>
        <v>plays</v>
      </c>
      <c r="S1289" s="13">
        <f t="shared" si="144"/>
        <v>42107.621018518519</v>
      </c>
      <c r="T1289" s="13">
        <f t="shared" si="145"/>
        <v>42167.621018518519</v>
      </c>
      <c r="U1289">
        <f t="shared" si="146"/>
        <v>355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40"/>
        <v>1.0044999999999999</v>
      </c>
      <c r="P1290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3">
        <f t="shared" si="144"/>
        <v>42561.154664351852</v>
      </c>
      <c r="T1290" s="13">
        <f t="shared" si="145"/>
        <v>42592.166666666672</v>
      </c>
      <c r="U1290">
        <f t="shared" si="146"/>
        <v>18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40"/>
        <v>1.2506666666666666</v>
      </c>
      <c r="P1291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3">
        <f t="shared" si="144"/>
        <v>42709.134780092587</v>
      </c>
      <c r="T1291" s="13">
        <f t="shared" si="145"/>
        <v>42739.134780092587</v>
      </c>
      <c r="U1291">
        <f t="shared" si="146"/>
        <v>376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40"/>
        <v>1.0857142857142856</v>
      </c>
      <c r="P1292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3">
        <f t="shared" si="144"/>
        <v>42086.614942129629</v>
      </c>
      <c r="T1292" s="13">
        <f t="shared" si="145"/>
        <v>42117.290972222225</v>
      </c>
      <c r="U1292">
        <f t="shared" si="146"/>
        <v>300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40"/>
        <v>1.4570000000000001</v>
      </c>
      <c r="P1293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3">
        <f t="shared" si="144"/>
        <v>42064.652673611112</v>
      </c>
      <c r="T1293" s="13">
        <f t="shared" si="145"/>
        <v>42101.291666666672</v>
      </c>
      <c r="U1293">
        <f t="shared" si="146"/>
        <v>1371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40"/>
        <v>1.1000000000000001</v>
      </c>
      <c r="P1294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3">
        <f t="shared" si="144"/>
        <v>42256.764212962968</v>
      </c>
      <c r="T1294" s="13">
        <f t="shared" si="145"/>
        <v>42283.957638888889</v>
      </c>
      <c r="U1294">
        <f t="shared" si="146"/>
        <v>170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40"/>
        <v>1.0223333333333333</v>
      </c>
      <c r="P1295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3">
        <f t="shared" si="144"/>
        <v>42292.701053240744</v>
      </c>
      <c r="T1295" s="13">
        <f t="shared" si="145"/>
        <v>42322.742719907401</v>
      </c>
      <c r="U1295">
        <f t="shared" si="146"/>
        <v>335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40"/>
        <v>1.22</v>
      </c>
      <c r="P1296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3">
        <f t="shared" si="144"/>
        <v>42278.453668981485</v>
      </c>
      <c r="T1296" s="13">
        <f t="shared" si="145"/>
        <v>42296.458333333328</v>
      </c>
      <c r="U1296">
        <f t="shared" si="146"/>
        <v>110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40"/>
        <v>1.0196000000000001</v>
      </c>
      <c r="P1297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3">
        <f t="shared" si="144"/>
        <v>42184.572881944448</v>
      </c>
      <c r="T1297" s="13">
        <f t="shared" si="145"/>
        <v>42214.708333333328</v>
      </c>
      <c r="U1297">
        <f t="shared" si="146"/>
        <v>49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40"/>
        <v>1.411764705882353</v>
      </c>
      <c r="P1298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3">
        <f t="shared" si="144"/>
        <v>42423.050613425927</v>
      </c>
      <c r="T1298" s="13">
        <f t="shared" si="145"/>
        <v>42443.008946759262</v>
      </c>
      <c r="U1298">
        <f t="shared" si="146"/>
        <v>350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40"/>
        <v>1.0952500000000001</v>
      </c>
      <c r="P1299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3">
        <f t="shared" si="144"/>
        <v>42461.747199074074</v>
      </c>
      <c r="T1299" s="13">
        <f t="shared" si="145"/>
        <v>42491.747199074074</v>
      </c>
      <c r="U1299">
        <f t="shared" si="146"/>
        <v>1905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40"/>
        <v>1.0465</v>
      </c>
      <c r="P1300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3">
        <f t="shared" si="144"/>
        <v>42458.680925925932</v>
      </c>
      <c r="T1300" s="13">
        <f t="shared" si="145"/>
        <v>42488.680925925932</v>
      </c>
      <c r="U1300">
        <f t="shared" si="146"/>
        <v>93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40"/>
        <v>1.24</v>
      </c>
      <c r="P1301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3">
        <f t="shared" si="144"/>
        <v>42169.814340277779</v>
      </c>
      <c r="T1301" s="13">
        <f t="shared" si="145"/>
        <v>42199.814340277779</v>
      </c>
      <c r="U1301">
        <f t="shared" si="146"/>
        <v>840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40"/>
        <v>1.35</v>
      </c>
      <c r="P1302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3">
        <f t="shared" si="144"/>
        <v>42483.675208333334</v>
      </c>
      <c r="T1302" s="13">
        <f t="shared" si="145"/>
        <v>42522.789583333331</v>
      </c>
      <c r="U1302">
        <f t="shared" si="146"/>
        <v>1050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40"/>
        <v>1.0275000000000001</v>
      </c>
      <c r="P1303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3">
        <f t="shared" si="144"/>
        <v>42195.749745370369</v>
      </c>
      <c r="T1303" s="13">
        <f t="shared" si="145"/>
        <v>42206.125</v>
      </c>
      <c r="U1303">
        <f t="shared" si="146"/>
        <v>55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40"/>
        <v>1</v>
      </c>
      <c r="P1304">
        <f t="shared" si="141"/>
        <v>50</v>
      </c>
      <c r="Q1304" t="str">
        <f t="shared" si="142"/>
        <v>theater</v>
      </c>
      <c r="R1304" t="str">
        <f t="shared" si="143"/>
        <v>plays</v>
      </c>
      <c r="S1304" s="13">
        <f t="shared" si="144"/>
        <v>42675.057997685188</v>
      </c>
      <c r="T1304" s="13">
        <f t="shared" si="145"/>
        <v>42705.099664351852</v>
      </c>
      <c r="U1304">
        <f t="shared" si="146"/>
        <v>0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40"/>
        <v>1.3026085714285716</v>
      </c>
      <c r="P1305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3">
        <f t="shared" si="144"/>
        <v>42566.441203703704</v>
      </c>
      <c r="T1305" s="13">
        <f t="shared" si="145"/>
        <v>42582.458333333328</v>
      </c>
      <c r="U1305">
        <f t="shared" si="146"/>
        <v>1059.1300000000001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40"/>
        <v>0.39627499999999999</v>
      </c>
      <c r="P1306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3">
        <f t="shared" si="144"/>
        <v>42747.194502314815</v>
      </c>
      <c r="T1306" s="13">
        <f t="shared" si="145"/>
        <v>42807.152835648143</v>
      </c>
      <c r="U1306">
        <f t="shared" si="146"/>
        <v>-24149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40"/>
        <v>0.25976666666666665</v>
      </c>
      <c r="P1307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3">
        <f t="shared" si="144"/>
        <v>42543.665601851855</v>
      </c>
      <c r="T1307" s="13">
        <f t="shared" si="145"/>
        <v>42572.729166666672</v>
      </c>
      <c r="U1307">
        <f t="shared" si="146"/>
        <v>-22207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40"/>
        <v>0.65246363636363636</v>
      </c>
      <c r="P1308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3">
        <f t="shared" si="144"/>
        <v>41947.457569444443</v>
      </c>
      <c r="T1308" s="13">
        <f t="shared" si="145"/>
        <v>41977.457569444443</v>
      </c>
      <c r="U1308">
        <f t="shared" si="146"/>
        <v>-38229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40"/>
        <v>0.11514000000000001</v>
      </c>
      <c r="P1309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3">
        <f t="shared" si="144"/>
        <v>42387.503229166665</v>
      </c>
      <c r="T1309" s="13">
        <f t="shared" si="145"/>
        <v>42417.503229166665</v>
      </c>
      <c r="U1309">
        <f t="shared" si="146"/>
        <v>-44243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40"/>
        <v>0.11360000000000001</v>
      </c>
      <c r="P1310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3">
        <f t="shared" si="144"/>
        <v>42611.613564814819</v>
      </c>
      <c r="T1310" s="13">
        <f t="shared" si="145"/>
        <v>42651.613564814819</v>
      </c>
      <c r="U1310">
        <f t="shared" si="146"/>
        <v>-8864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40"/>
        <v>1.1199130434782609</v>
      </c>
      <c r="P1311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3">
        <f t="shared" si="144"/>
        <v>42257.882731481484</v>
      </c>
      <c r="T1311" s="13">
        <f t="shared" si="145"/>
        <v>42292.882731481484</v>
      </c>
      <c r="U1311">
        <f t="shared" si="146"/>
        <v>1379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40"/>
        <v>0.155</v>
      </c>
      <c r="P1312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3">
        <f t="shared" si="144"/>
        <v>42556.667245370365</v>
      </c>
      <c r="T1312" s="13">
        <f t="shared" si="145"/>
        <v>42601.667245370365</v>
      </c>
      <c r="U1312">
        <f t="shared" si="146"/>
        <v>-16900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40"/>
        <v>0.32028000000000001</v>
      </c>
      <c r="P1313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3">
        <f t="shared" si="144"/>
        <v>42669.802303240736</v>
      </c>
      <c r="T1313" s="13">
        <f t="shared" si="145"/>
        <v>42704.843969907408</v>
      </c>
      <c r="U1313">
        <f t="shared" si="146"/>
        <v>-169930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40"/>
        <v>6.0869565217391303E-3</v>
      </c>
      <c r="P1314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3">
        <f t="shared" si="144"/>
        <v>42082.702800925923</v>
      </c>
      <c r="T1314" s="13">
        <f t="shared" si="145"/>
        <v>42112.702800925923</v>
      </c>
      <c r="U1314">
        <f t="shared" si="146"/>
        <v>-4572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40"/>
        <v>0.31114999999999998</v>
      </c>
      <c r="P1315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3">
        <f t="shared" si="144"/>
        <v>42402.709652777776</v>
      </c>
      <c r="T1315" s="13">
        <f t="shared" si="145"/>
        <v>42432.709652777776</v>
      </c>
      <c r="U1315">
        <f t="shared" si="146"/>
        <v>-27554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40"/>
        <v>1.1266666666666666E-2</v>
      </c>
      <c r="P1316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3">
        <f t="shared" si="144"/>
        <v>42604.669675925921</v>
      </c>
      <c r="T1316" s="13">
        <f t="shared" si="145"/>
        <v>42664.669675925921</v>
      </c>
      <c r="U1316">
        <f t="shared" si="146"/>
        <v>-177972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40"/>
        <v>0.40404000000000001</v>
      </c>
      <c r="P1317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3">
        <f t="shared" si="144"/>
        <v>42278.498240740737</v>
      </c>
      <c r="T1317" s="13">
        <f t="shared" si="145"/>
        <v>42314.041666666672</v>
      </c>
      <c r="U1317">
        <f t="shared" si="146"/>
        <v>-59596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40"/>
        <v>1.3333333333333333E-5</v>
      </c>
      <c r="P1318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3">
        <f t="shared" si="144"/>
        <v>42393.961909722217</v>
      </c>
      <c r="T1318" s="13">
        <f t="shared" si="145"/>
        <v>42428.961909722217</v>
      </c>
      <c r="U1318">
        <f t="shared" si="146"/>
        <v>-74999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40"/>
        <v>5.7334999999999997E-2</v>
      </c>
      <c r="P1319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3">
        <f t="shared" si="144"/>
        <v>42520.235486111109</v>
      </c>
      <c r="T1319" s="13">
        <f t="shared" si="145"/>
        <v>42572.583333333328</v>
      </c>
      <c r="U1319">
        <f t="shared" si="146"/>
        <v>-188533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40"/>
        <v>0.15325</v>
      </c>
      <c r="P1320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3">
        <f t="shared" si="144"/>
        <v>41985.043657407412</v>
      </c>
      <c r="T1320" s="13">
        <f t="shared" si="145"/>
        <v>42015.043657407412</v>
      </c>
      <c r="U1320">
        <f t="shared" si="146"/>
        <v>-33870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40"/>
        <v>0.15103448275862069</v>
      </c>
      <c r="P1321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3">
        <f t="shared" si="144"/>
        <v>41816.812094907407</v>
      </c>
      <c r="T1321" s="13">
        <f t="shared" si="145"/>
        <v>41831.666666666664</v>
      </c>
      <c r="U1321">
        <f t="shared" si="146"/>
        <v>-4924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40"/>
        <v>5.0299999999999997E-3</v>
      </c>
      <c r="P1322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3">
        <f t="shared" si="144"/>
        <v>42705.690347222218</v>
      </c>
      <c r="T1322" s="13">
        <f t="shared" si="145"/>
        <v>42734.958333333328</v>
      </c>
      <c r="U1322">
        <f t="shared" si="146"/>
        <v>-99497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40"/>
        <v>1.3028138528138528E-2</v>
      </c>
      <c r="P1323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3">
        <f t="shared" si="144"/>
        <v>42697.74927083333</v>
      </c>
      <c r="T1323" s="13">
        <f t="shared" si="145"/>
        <v>42727.74927083333</v>
      </c>
      <c r="U1323">
        <f t="shared" si="146"/>
        <v>-455981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40"/>
        <v>3.0285714285714286E-3</v>
      </c>
      <c r="P1324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3">
        <f t="shared" si="144"/>
        <v>42115.656539351854</v>
      </c>
      <c r="T1324" s="13">
        <f t="shared" si="145"/>
        <v>42145.656539351854</v>
      </c>
      <c r="U1324">
        <f t="shared" si="146"/>
        <v>-34894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40"/>
        <v>8.8800000000000004E-2</v>
      </c>
      <c r="P1325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3">
        <f t="shared" si="144"/>
        <v>42451.698449074072</v>
      </c>
      <c r="T1325" s="13">
        <f t="shared" si="145"/>
        <v>42486.288194444445</v>
      </c>
      <c r="U1325">
        <f t="shared" si="146"/>
        <v>-13668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40"/>
        <v>9.8400000000000001E-2</v>
      </c>
      <c r="P1326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3">
        <f t="shared" si="144"/>
        <v>42626.633703703701</v>
      </c>
      <c r="T1326" s="13">
        <f t="shared" si="145"/>
        <v>42656.633703703701</v>
      </c>
      <c r="U1326">
        <f t="shared" si="146"/>
        <v>-45080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40"/>
        <v>2.4299999999999999E-2</v>
      </c>
      <c r="P1327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3">
        <f t="shared" si="144"/>
        <v>42704.086053240739</v>
      </c>
      <c r="T1327" s="13">
        <f t="shared" si="145"/>
        <v>42734.086053240739</v>
      </c>
      <c r="U1327">
        <f t="shared" si="146"/>
        <v>-19514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40"/>
        <v>1.1299999999999999E-2</v>
      </c>
      <c r="P1328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3">
        <f t="shared" si="144"/>
        <v>41974.791990740734</v>
      </c>
      <c r="T1328" s="13">
        <f t="shared" si="145"/>
        <v>42019.791990740734</v>
      </c>
      <c r="U1328">
        <f t="shared" si="146"/>
        <v>-98870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40"/>
        <v>3.5520833333333335E-2</v>
      </c>
      <c r="P1329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3">
        <f t="shared" si="144"/>
        <v>42123.678645833337</v>
      </c>
      <c r="T1329" s="13">
        <f t="shared" si="145"/>
        <v>42153.678645833337</v>
      </c>
      <c r="U1329">
        <f t="shared" si="146"/>
        <v>-46295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40"/>
        <v>2.3306666666666667E-2</v>
      </c>
      <c r="P1330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3">
        <f t="shared" si="144"/>
        <v>42612.642754629633</v>
      </c>
      <c r="T1330" s="13">
        <f t="shared" si="145"/>
        <v>42657.642754629633</v>
      </c>
      <c r="U1330">
        <f t="shared" si="146"/>
        <v>-73252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40"/>
        <v>8.1600000000000006E-3</v>
      </c>
      <c r="P1331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3">
        <f t="shared" si="144"/>
        <v>41935.221585648149</v>
      </c>
      <c r="T1331" s="13">
        <f t="shared" si="145"/>
        <v>41975.263252314813</v>
      </c>
      <c r="U1331">
        <f t="shared" si="146"/>
        <v>-49592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40"/>
        <v>0.22494285714285714</v>
      </c>
      <c r="P1332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3">
        <f t="shared" si="144"/>
        <v>42522.276724537034</v>
      </c>
      <c r="T1332" s="13">
        <f t="shared" si="145"/>
        <v>42553.166666666672</v>
      </c>
      <c r="U1332">
        <f t="shared" si="146"/>
        <v>-27127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40"/>
        <v>1.3668E-2</v>
      </c>
      <c r="P1333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3">
        <f t="shared" si="144"/>
        <v>42569.50409722222</v>
      </c>
      <c r="T1333" s="13">
        <f t="shared" si="145"/>
        <v>42599.50409722222</v>
      </c>
      <c r="U1333">
        <f t="shared" si="146"/>
        <v>-246583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40"/>
        <v>0</v>
      </c>
      <c r="P1334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13">
        <f t="shared" si="144"/>
        <v>42732.060277777782</v>
      </c>
      <c r="T1334" s="13">
        <f t="shared" si="145"/>
        <v>42762.060277777782</v>
      </c>
      <c r="U1334">
        <f t="shared" si="146"/>
        <v>-10115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40"/>
        <v>0</v>
      </c>
      <c r="P1335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13">
        <f t="shared" si="144"/>
        <v>41806.106770833336</v>
      </c>
      <c r="T1335" s="13">
        <f t="shared" si="145"/>
        <v>41836.106770833336</v>
      </c>
      <c r="U1335">
        <f t="shared" si="146"/>
        <v>-2500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40"/>
        <v>0.10754135338345865</v>
      </c>
      <c r="P1336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3">
        <f t="shared" si="144"/>
        <v>42410.774155092593</v>
      </c>
      <c r="T1336" s="13">
        <f t="shared" si="145"/>
        <v>42440.774155092593</v>
      </c>
      <c r="U1336">
        <f t="shared" si="146"/>
        <v>-118697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40"/>
        <v>0.1976</v>
      </c>
      <c r="P1337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3">
        <f t="shared" si="144"/>
        <v>42313.936365740738</v>
      </c>
      <c r="T1337" s="13">
        <f t="shared" si="145"/>
        <v>42343.936365740738</v>
      </c>
      <c r="U1337">
        <f t="shared" si="146"/>
        <v>-20060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40"/>
        <v>0.84946999999999995</v>
      </c>
      <c r="P1338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3">
        <f t="shared" si="144"/>
        <v>41955.863750000004</v>
      </c>
      <c r="T1338" s="13">
        <f t="shared" si="145"/>
        <v>41990.863750000004</v>
      </c>
      <c r="U1338">
        <f t="shared" si="146"/>
        <v>-15053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40"/>
        <v>0.49381999999999998</v>
      </c>
      <c r="P1339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3">
        <f t="shared" si="144"/>
        <v>42767.577303240745</v>
      </c>
      <c r="T1339" s="13">
        <f t="shared" si="145"/>
        <v>42797.577303240745</v>
      </c>
      <c r="U1339">
        <f t="shared" si="146"/>
        <v>-25309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40"/>
        <v>3.3033333333333331E-2</v>
      </c>
      <c r="P1340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3">
        <f t="shared" si="144"/>
        <v>42188.803622685184</v>
      </c>
      <c r="T1340" s="13">
        <f t="shared" si="145"/>
        <v>42218.803622685184</v>
      </c>
      <c r="U1340">
        <f t="shared" si="146"/>
        <v>-29009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40"/>
        <v>6.6339999999999996E-2</v>
      </c>
      <c r="P1341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3">
        <f t="shared" si="144"/>
        <v>41936.647164351853</v>
      </c>
      <c r="T1341" s="13">
        <f t="shared" si="145"/>
        <v>41981.688831018517</v>
      </c>
      <c r="U1341">
        <f t="shared" si="146"/>
        <v>-46683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40"/>
        <v>0</v>
      </c>
      <c r="P1342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13">
        <f t="shared" si="144"/>
        <v>41836.595520833333</v>
      </c>
      <c r="T1342" s="13">
        <f t="shared" si="145"/>
        <v>41866.595520833333</v>
      </c>
      <c r="U1342">
        <f t="shared" si="146"/>
        <v>-1680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40"/>
        <v>0.7036</v>
      </c>
      <c r="P1343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3">
        <f t="shared" si="144"/>
        <v>42612.624039351853</v>
      </c>
      <c r="T1343" s="13">
        <f t="shared" si="145"/>
        <v>42644.624039351853</v>
      </c>
      <c r="U1343">
        <f t="shared" si="146"/>
        <v>-7410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40"/>
        <v>2E-3</v>
      </c>
      <c r="P1344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3">
        <f t="shared" si="144"/>
        <v>42172.816423611104</v>
      </c>
      <c r="T1344" s="13">
        <f t="shared" si="145"/>
        <v>42202.816423611104</v>
      </c>
      <c r="U1344">
        <f t="shared" si="146"/>
        <v>-49900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40"/>
        <v>1.02298</v>
      </c>
      <c r="P1345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3">
        <f t="shared" si="144"/>
        <v>42542.526423611111</v>
      </c>
      <c r="T1345" s="13">
        <f t="shared" si="145"/>
        <v>42601.165972222225</v>
      </c>
      <c r="U1345">
        <f t="shared" si="146"/>
        <v>1149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40"/>
        <v>3.7773333333333334</v>
      </c>
      <c r="P1346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3">
        <f t="shared" si="144"/>
        <v>42522.789803240739</v>
      </c>
      <c r="T1346" s="13">
        <f t="shared" si="145"/>
        <v>42551.789803240739</v>
      </c>
      <c r="U1346">
        <f t="shared" si="146"/>
        <v>4166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47">E1347/D1347</f>
        <v>1.25</v>
      </c>
      <c r="P1347">
        <f t="shared" ref="P1347:P1410" si="148">E1347/L1347</f>
        <v>53.571428571428569</v>
      </c>
      <c r="Q1347" t="str">
        <f t="shared" ref="Q1347:Q1410" si="149">LEFT(N1347,SEARCH("/",N1347,1)-1)</f>
        <v>publishing</v>
      </c>
      <c r="R1347" t="str">
        <f t="shared" ref="R1347:R1410" si="150">MID(N1347,SEARCH("/",N1347,1)+1,50)</f>
        <v>nonfiction</v>
      </c>
      <c r="S1347" s="13">
        <f t="shared" ref="S1347:S1410" si="151">(((J1347/60)/60)/24)+DATE(1970,1,1)</f>
        <v>41799.814340277779</v>
      </c>
      <c r="T1347" s="13">
        <f t="shared" ref="T1347:T1410" si="152">(((I1347/60)/60)/24)+DATE(1970,1,1)</f>
        <v>41834.814340277779</v>
      </c>
      <c r="U1347">
        <f t="shared" ref="U1347:U1410" si="153">E1347-D1347</f>
        <v>75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47"/>
        <v>1.473265306122449</v>
      </c>
      <c r="P1348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3">
        <f t="shared" si="151"/>
        <v>41422.075821759259</v>
      </c>
      <c r="T1348" s="13">
        <f t="shared" si="152"/>
        <v>41452.075821759259</v>
      </c>
      <c r="U1348">
        <f t="shared" si="153"/>
        <v>2319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47"/>
        <v>1.022</v>
      </c>
      <c r="P1349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3">
        <f t="shared" si="151"/>
        <v>42040.638020833328</v>
      </c>
      <c r="T1349" s="13">
        <f t="shared" si="152"/>
        <v>42070.638020833328</v>
      </c>
      <c r="U1349">
        <f t="shared" si="153"/>
        <v>55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47"/>
        <v>1.018723404255319</v>
      </c>
      <c r="P1350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3">
        <f t="shared" si="151"/>
        <v>41963.506168981476</v>
      </c>
      <c r="T1350" s="13">
        <f t="shared" si="152"/>
        <v>41991.506168981476</v>
      </c>
      <c r="U1350">
        <f t="shared" si="153"/>
        <v>110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47"/>
        <v>2.0419999999999998</v>
      </c>
      <c r="P1351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3">
        <f t="shared" si="151"/>
        <v>42317.33258101852</v>
      </c>
      <c r="T1351" s="13">
        <f t="shared" si="152"/>
        <v>42354.290972222225</v>
      </c>
      <c r="U1351">
        <f t="shared" si="153"/>
        <v>5210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47"/>
        <v>1.0405</v>
      </c>
      <c r="P1352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3">
        <f t="shared" si="151"/>
        <v>42334.013124999998</v>
      </c>
      <c r="T1352" s="13">
        <f t="shared" si="152"/>
        <v>42364.013124999998</v>
      </c>
      <c r="U1352">
        <f t="shared" si="153"/>
        <v>202.5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47"/>
        <v>1.0126500000000001</v>
      </c>
      <c r="P1353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3">
        <f t="shared" si="151"/>
        <v>42382.74009259259</v>
      </c>
      <c r="T1353" s="13">
        <f t="shared" si="152"/>
        <v>42412.74009259259</v>
      </c>
      <c r="U1353">
        <f t="shared" si="153"/>
        <v>253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47"/>
        <v>1.3613999999999999</v>
      </c>
      <c r="P1354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3">
        <f t="shared" si="151"/>
        <v>42200.578310185185</v>
      </c>
      <c r="T1354" s="13">
        <f t="shared" si="152"/>
        <v>42252.165972222225</v>
      </c>
      <c r="U1354">
        <f t="shared" si="153"/>
        <v>3614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47"/>
        <v>1.3360000000000001</v>
      </c>
      <c r="P1355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3">
        <f t="shared" si="151"/>
        <v>41309.11791666667</v>
      </c>
      <c r="T1355" s="13">
        <f t="shared" si="152"/>
        <v>41344</v>
      </c>
      <c r="U1355">
        <f t="shared" si="153"/>
        <v>336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47"/>
        <v>1.3025</v>
      </c>
      <c r="P1356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3">
        <f t="shared" si="151"/>
        <v>42502.807627314818</v>
      </c>
      <c r="T1356" s="13">
        <f t="shared" si="152"/>
        <v>42532.807627314818</v>
      </c>
      <c r="U1356">
        <f t="shared" si="153"/>
        <v>363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47"/>
        <v>1.2267999999999999</v>
      </c>
      <c r="P1357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3">
        <f t="shared" si="151"/>
        <v>41213.254687499997</v>
      </c>
      <c r="T1357" s="13">
        <f t="shared" si="152"/>
        <v>41243.416666666664</v>
      </c>
      <c r="U1357">
        <f t="shared" si="153"/>
        <v>567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47"/>
        <v>1.8281058823529412</v>
      </c>
      <c r="P1358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3">
        <f t="shared" si="151"/>
        <v>41430.038888888892</v>
      </c>
      <c r="T1358" s="13">
        <f t="shared" si="152"/>
        <v>41460.038888888892</v>
      </c>
      <c r="U1358">
        <f t="shared" si="153"/>
        <v>2815.5600000000004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47"/>
        <v>1.2529999999999999</v>
      </c>
      <c r="P1359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3">
        <f t="shared" si="151"/>
        <v>41304.962233796294</v>
      </c>
      <c r="T1359" s="13">
        <f t="shared" si="152"/>
        <v>41334.249305555553</v>
      </c>
      <c r="U1359">
        <f t="shared" si="153"/>
        <v>506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47"/>
        <v>1.1166666666666667</v>
      </c>
      <c r="P1360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3">
        <f t="shared" si="151"/>
        <v>40689.570868055554</v>
      </c>
      <c r="T1360" s="13">
        <f t="shared" si="152"/>
        <v>40719.570868055554</v>
      </c>
      <c r="U1360">
        <f t="shared" si="153"/>
        <v>350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47"/>
        <v>1.1575757575757575</v>
      </c>
      <c r="P1361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3">
        <f t="shared" si="151"/>
        <v>40668.814699074072</v>
      </c>
      <c r="T1361" s="13">
        <f t="shared" si="152"/>
        <v>40730.814699074072</v>
      </c>
      <c r="U1361">
        <f t="shared" si="153"/>
        <v>104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47"/>
        <v>1.732</v>
      </c>
      <c r="P1362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3">
        <f t="shared" si="151"/>
        <v>41095.900694444441</v>
      </c>
      <c r="T1362" s="13">
        <f t="shared" si="152"/>
        <v>41123.900694444441</v>
      </c>
      <c r="U1362">
        <f t="shared" si="153"/>
        <v>1098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47"/>
        <v>1.2598333333333334</v>
      </c>
      <c r="P1363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3">
        <f t="shared" si="151"/>
        <v>41781.717268518521</v>
      </c>
      <c r="T1363" s="13">
        <f t="shared" si="152"/>
        <v>41811.717268518521</v>
      </c>
      <c r="U1363">
        <f t="shared" si="153"/>
        <v>1559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47"/>
        <v>1.091</v>
      </c>
      <c r="P1364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3">
        <f t="shared" si="151"/>
        <v>41464.934386574074</v>
      </c>
      <c r="T1364" s="13">
        <f t="shared" si="152"/>
        <v>41524.934386574074</v>
      </c>
      <c r="U1364">
        <f t="shared" si="153"/>
        <v>91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47"/>
        <v>1</v>
      </c>
      <c r="P1365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3">
        <f t="shared" si="151"/>
        <v>42396.8440625</v>
      </c>
      <c r="T1365" s="13">
        <f t="shared" si="152"/>
        <v>42415.332638888889</v>
      </c>
      <c r="U1365">
        <f t="shared" si="153"/>
        <v>0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47"/>
        <v>1.1864285714285714</v>
      </c>
      <c r="P1366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3">
        <f t="shared" si="151"/>
        <v>41951.695671296293</v>
      </c>
      <c r="T1366" s="13">
        <f t="shared" si="152"/>
        <v>42011.6956712963</v>
      </c>
      <c r="U1366">
        <f t="shared" si="153"/>
        <v>7830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47"/>
        <v>1.0026666666666666</v>
      </c>
      <c r="P1367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3">
        <f t="shared" si="151"/>
        <v>42049.733240740738</v>
      </c>
      <c r="T1367" s="13">
        <f t="shared" si="152"/>
        <v>42079.691574074073</v>
      </c>
      <c r="U1367">
        <f t="shared" si="153"/>
        <v>20</v>
      </c>
    </row>
    <row r="1368" spans="1:21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47"/>
        <v>1.2648920000000001</v>
      </c>
      <c r="P1368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3">
        <f t="shared" si="151"/>
        <v>41924.996099537035</v>
      </c>
      <c r="T1368" s="13">
        <f t="shared" si="152"/>
        <v>41970.037766203706</v>
      </c>
      <c r="U1368">
        <f t="shared" si="153"/>
        <v>1986.6900000000005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47"/>
        <v>1.1426000000000001</v>
      </c>
      <c r="P1369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3">
        <f t="shared" si="151"/>
        <v>42292.002893518518</v>
      </c>
      <c r="T1369" s="13">
        <f t="shared" si="152"/>
        <v>42322.044560185182</v>
      </c>
      <c r="U1369">
        <f t="shared" si="153"/>
        <v>713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47"/>
        <v>1.107</v>
      </c>
      <c r="P1370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3">
        <f t="shared" si="151"/>
        <v>42146.190902777773</v>
      </c>
      <c r="T1370" s="13">
        <f t="shared" si="152"/>
        <v>42170.190902777773</v>
      </c>
      <c r="U1370">
        <f t="shared" si="153"/>
        <v>535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47"/>
        <v>1.0534805315203954</v>
      </c>
      <c r="P1371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3">
        <f t="shared" si="151"/>
        <v>41710.594282407408</v>
      </c>
      <c r="T1371" s="13">
        <f t="shared" si="152"/>
        <v>41740.594282407408</v>
      </c>
      <c r="U1371">
        <f t="shared" si="153"/>
        <v>1730.6299999999974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47"/>
        <v>1.0366666666666666</v>
      </c>
      <c r="P1372">
        <f t="shared" si="148"/>
        <v>77.75</v>
      </c>
      <c r="Q1372" t="str">
        <f t="shared" si="149"/>
        <v>music</v>
      </c>
      <c r="R1372" t="str">
        <f t="shared" si="150"/>
        <v>rock</v>
      </c>
      <c r="S1372" s="13">
        <f t="shared" si="151"/>
        <v>41548.00335648148</v>
      </c>
      <c r="T1372" s="13">
        <f t="shared" si="152"/>
        <v>41563.00335648148</v>
      </c>
      <c r="U1372">
        <f t="shared" si="153"/>
        <v>55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47"/>
        <v>1.0708672667523933</v>
      </c>
      <c r="P1373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3">
        <f t="shared" si="151"/>
        <v>42101.758587962962</v>
      </c>
      <c r="T1373" s="13">
        <f t="shared" si="152"/>
        <v>42131.758587962962</v>
      </c>
      <c r="U1373">
        <f t="shared" si="153"/>
        <v>496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47"/>
        <v>1.24</v>
      </c>
      <c r="P1374">
        <f t="shared" si="148"/>
        <v>38.75</v>
      </c>
      <c r="Q1374" t="str">
        <f t="shared" si="149"/>
        <v>music</v>
      </c>
      <c r="R1374" t="str">
        <f t="shared" si="150"/>
        <v>rock</v>
      </c>
      <c r="S1374" s="13">
        <f t="shared" si="151"/>
        <v>41072.739953703705</v>
      </c>
      <c r="T1374" s="13">
        <f t="shared" si="152"/>
        <v>41102.739953703705</v>
      </c>
      <c r="U1374">
        <f t="shared" si="153"/>
        <v>120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47"/>
        <v>1.0501</v>
      </c>
      <c r="P1375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3">
        <f t="shared" si="151"/>
        <v>42704.95177083333</v>
      </c>
      <c r="T1375" s="13">
        <f t="shared" si="152"/>
        <v>42734.95177083333</v>
      </c>
      <c r="U1375">
        <f t="shared" si="153"/>
        <v>501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47"/>
        <v>1.8946666666666667</v>
      </c>
      <c r="P1376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3">
        <f t="shared" si="151"/>
        <v>42424.161898148144</v>
      </c>
      <c r="T1376" s="13">
        <f t="shared" si="152"/>
        <v>42454.12023148148</v>
      </c>
      <c r="U1376">
        <f t="shared" si="153"/>
        <v>1342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47"/>
        <v>1.7132499999999999</v>
      </c>
      <c r="P1377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3">
        <f t="shared" si="151"/>
        <v>42720.066192129627</v>
      </c>
      <c r="T1377" s="13">
        <f t="shared" si="152"/>
        <v>42750.066192129627</v>
      </c>
      <c r="U1377">
        <f t="shared" si="153"/>
        <v>2853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47"/>
        <v>2.5248648648648651</v>
      </c>
      <c r="P1378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3">
        <f t="shared" si="151"/>
        <v>42677.669050925921</v>
      </c>
      <c r="T1378" s="13">
        <f t="shared" si="152"/>
        <v>42707.710717592592</v>
      </c>
      <c r="U1378">
        <f t="shared" si="153"/>
        <v>5642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47"/>
        <v>1.1615384615384616</v>
      </c>
      <c r="P1379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3">
        <f t="shared" si="151"/>
        <v>42747.219560185185</v>
      </c>
      <c r="T1379" s="13">
        <f t="shared" si="152"/>
        <v>42769.174305555556</v>
      </c>
      <c r="U1379">
        <f t="shared" si="153"/>
        <v>210</v>
      </c>
    </row>
    <row r="1380" spans="1:21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47"/>
        <v>2.0335000000000001</v>
      </c>
      <c r="P1380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3">
        <f t="shared" si="151"/>
        <v>42568.759374999994</v>
      </c>
      <c r="T1380" s="13">
        <f t="shared" si="152"/>
        <v>42583.759374999994</v>
      </c>
      <c r="U1380">
        <f t="shared" si="153"/>
        <v>2067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47"/>
        <v>1.1160000000000001</v>
      </c>
      <c r="P1381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3">
        <f t="shared" si="151"/>
        <v>42130.491620370376</v>
      </c>
      <c r="T1381" s="13">
        <f t="shared" si="152"/>
        <v>42160.491620370376</v>
      </c>
      <c r="U1381">
        <f t="shared" si="153"/>
        <v>1160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47"/>
        <v>4.24</v>
      </c>
      <c r="P1382">
        <f t="shared" si="148"/>
        <v>21.2</v>
      </c>
      <c r="Q1382" t="str">
        <f t="shared" si="149"/>
        <v>music</v>
      </c>
      <c r="R1382" t="str">
        <f t="shared" si="150"/>
        <v>rock</v>
      </c>
      <c r="S1382" s="13">
        <f t="shared" si="151"/>
        <v>42141.762800925921</v>
      </c>
      <c r="T1382" s="13">
        <f t="shared" si="152"/>
        <v>42164.083333333328</v>
      </c>
      <c r="U1382">
        <f t="shared" si="153"/>
        <v>81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47"/>
        <v>1.071</v>
      </c>
      <c r="P1383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3">
        <f t="shared" si="151"/>
        <v>42703.214409722219</v>
      </c>
      <c r="T1383" s="13">
        <f t="shared" si="152"/>
        <v>42733.214409722219</v>
      </c>
      <c r="U1383">
        <f t="shared" si="153"/>
        <v>355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47"/>
        <v>1.043625</v>
      </c>
      <c r="P1384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3">
        <f t="shared" si="151"/>
        <v>41370.800185185188</v>
      </c>
      <c r="T1384" s="13">
        <f t="shared" si="152"/>
        <v>41400.800185185188</v>
      </c>
      <c r="U1384">
        <f t="shared" si="153"/>
        <v>349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47"/>
        <v>2.124090909090909</v>
      </c>
      <c r="P1385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3">
        <f t="shared" si="151"/>
        <v>42707.074976851851</v>
      </c>
      <c r="T1385" s="13">
        <f t="shared" si="152"/>
        <v>42727.074976851851</v>
      </c>
      <c r="U1385">
        <f t="shared" si="153"/>
        <v>2473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47"/>
        <v>1.2408571428571429</v>
      </c>
      <c r="P1386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3">
        <f t="shared" si="151"/>
        <v>42160.735208333332</v>
      </c>
      <c r="T1386" s="13">
        <f t="shared" si="152"/>
        <v>42190.735208333332</v>
      </c>
      <c r="U1386">
        <f t="shared" si="153"/>
        <v>843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47"/>
        <v>1.10406125</v>
      </c>
      <c r="P1387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3">
        <f t="shared" si="151"/>
        <v>42433.688900462963</v>
      </c>
      <c r="T1387" s="13">
        <f t="shared" si="152"/>
        <v>42489.507638888885</v>
      </c>
      <c r="U1387">
        <f t="shared" si="153"/>
        <v>832.48999999999978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47"/>
        <v>2.1875</v>
      </c>
      <c r="P1388">
        <f t="shared" si="148"/>
        <v>62.5</v>
      </c>
      <c r="Q1388" t="str">
        <f t="shared" si="149"/>
        <v>music</v>
      </c>
      <c r="R1388" t="str">
        <f t="shared" si="150"/>
        <v>rock</v>
      </c>
      <c r="S1388" s="13">
        <f t="shared" si="151"/>
        <v>42184.646863425922</v>
      </c>
      <c r="T1388" s="13">
        <f t="shared" si="152"/>
        <v>42214.646863425922</v>
      </c>
      <c r="U1388">
        <f t="shared" si="153"/>
        <v>475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47"/>
        <v>1.36625</v>
      </c>
      <c r="P1389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3">
        <f t="shared" si="151"/>
        <v>42126.92123842593</v>
      </c>
      <c r="T1389" s="13">
        <f t="shared" si="152"/>
        <v>42158.1875</v>
      </c>
      <c r="U1389">
        <f t="shared" si="153"/>
        <v>1465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47"/>
        <v>1.348074</v>
      </c>
      <c r="P1390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3">
        <f t="shared" si="151"/>
        <v>42634.614780092597</v>
      </c>
      <c r="T1390" s="13">
        <f t="shared" si="152"/>
        <v>42660.676388888889</v>
      </c>
      <c r="U1390">
        <f t="shared" si="153"/>
        <v>1740.37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47"/>
        <v>1.454</v>
      </c>
      <c r="P1391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3">
        <f t="shared" si="151"/>
        <v>42565.480983796297</v>
      </c>
      <c r="T1391" s="13">
        <f t="shared" si="152"/>
        <v>42595.480983796297</v>
      </c>
      <c r="U1391">
        <f t="shared" si="153"/>
        <v>227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47"/>
        <v>1.0910714285714285</v>
      </c>
      <c r="P1392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3">
        <f t="shared" si="151"/>
        <v>42087.803310185183</v>
      </c>
      <c r="T1392" s="13">
        <f t="shared" si="152"/>
        <v>42121.716666666667</v>
      </c>
      <c r="U1392">
        <f t="shared" si="153"/>
        <v>255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47"/>
        <v>1.1020000000000001</v>
      </c>
      <c r="P1393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3">
        <f t="shared" si="151"/>
        <v>42193.650671296295</v>
      </c>
      <c r="T1393" s="13">
        <f t="shared" si="152"/>
        <v>42238.207638888889</v>
      </c>
      <c r="U1393">
        <f t="shared" si="153"/>
        <v>51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47"/>
        <v>1.1364000000000001</v>
      </c>
      <c r="P1394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3">
        <f t="shared" si="151"/>
        <v>42401.154930555553</v>
      </c>
      <c r="T1394" s="13">
        <f t="shared" si="152"/>
        <v>42432.154930555553</v>
      </c>
      <c r="U1394">
        <f t="shared" si="153"/>
        <v>341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47"/>
        <v>1.0235000000000001</v>
      </c>
      <c r="P1395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3">
        <f t="shared" si="151"/>
        <v>42553.681979166664</v>
      </c>
      <c r="T1395" s="13">
        <f t="shared" si="152"/>
        <v>42583.681979166664</v>
      </c>
      <c r="U1395">
        <f t="shared" si="153"/>
        <v>235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47"/>
        <v>1.2213333333333334</v>
      </c>
      <c r="P1396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3">
        <f t="shared" si="151"/>
        <v>42752.144976851851</v>
      </c>
      <c r="T1396" s="13">
        <f t="shared" si="152"/>
        <v>42795.125</v>
      </c>
      <c r="U1396">
        <f t="shared" si="153"/>
        <v>166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47"/>
        <v>1.1188571428571428</v>
      </c>
      <c r="P1397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3">
        <f t="shared" si="151"/>
        <v>42719.90834490741</v>
      </c>
      <c r="T1397" s="13">
        <f t="shared" si="152"/>
        <v>42749.90834490741</v>
      </c>
      <c r="U1397">
        <f t="shared" si="153"/>
        <v>416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47"/>
        <v>1.073</v>
      </c>
      <c r="P1398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3">
        <f t="shared" si="151"/>
        <v>42018.99863425926</v>
      </c>
      <c r="T1398" s="13">
        <f t="shared" si="152"/>
        <v>42048.99863425926</v>
      </c>
      <c r="U1398">
        <f t="shared" si="153"/>
        <v>438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47"/>
        <v>1.1385000000000001</v>
      </c>
      <c r="P1399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3">
        <f t="shared" si="151"/>
        <v>42640.917939814812</v>
      </c>
      <c r="T1399" s="13">
        <f t="shared" si="152"/>
        <v>42670.888194444444</v>
      </c>
      <c r="U1399">
        <f t="shared" si="153"/>
        <v>1385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47"/>
        <v>1.0968181818181819</v>
      </c>
      <c r="P1400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3">
        <f t="shared" si="151"/>
        <v>42526.874236111107</v>
      </c>
      <c r="T1400" s="13">
        <f t="shared" si="152"/>
        <v>42556.874236111107</v>
      </c>
      <c r="U1400">
        <f t="shared" si="153"/>
        <v>426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47"/>
        <v>1.2614444444444444</v>
      </c>
      <c r="P1401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3">
        <f t="shared" si="151"/>
        <v>41889.004317129627</v>
      </c>
      <c r="T1401" s="13">
        <f t="shared" si="152"/>
        <v>41919.004317129627</v>
      </c>
      <c r="U1401">
        <f t="shared" si="153"/>
        <v>2353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47"/>
        <v>1.6742857142857144</v>
      </c>
      <c r="P1402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3">
        <f t="shared" si="151"/>
        <v>42498.341122685189</v>
      </c>
      <c r="T1402" s="13">
        <f t="shared" si="152"/>
        <v>42533.229166666672</v>
      </c>
      <c r="U1402">
        <f t="shared" si="153"/>
        <v>236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47"/>
        <v>4.9652000000000003</v>
      </c>
      <c r="P1403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3">
        <f t="shared" si="151"/>
        <v>41399.99622685185</v>
      </c>
      <c r="T1403" s="13">
        <f t="shared" si="152"/>
        <v>41420.99622685185</v>
      </c>
      <c r="U1403">
        <f t="shared" si="153"/>
        <v>9913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47"/>
        <v>1.0915999999999999</v>
      </c>
      <c r="P1404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3">
        <f t="shared" si="151"/>
        <v>42065.053368055553</v>
      </c>
      <c r="T1404" s="13">
        <f t="shared" si="152"/>
        <v>42125.011701388896</v>
      </c>
      <c r="U1404">
        <f t="shared" si="153"/>
        <v>229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47"/>
        <v>1.0257499999999999</v>
      </c>
      <c r="P1405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3">
        <f t="shared" si="151"/>
        <v>41451.062905092593</v>
      </c>
      <c r="T1405" s="13">
        <f t="shared" si="152"/>
        <v>41481.062905092593</v>
      </c>
      <c r="U1405">
        <f t="shared" si="153"/>
        <v>103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47"/>
        <v>1.6620689655172414E-2</v>
      </c>
      <c r="P140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3">
        <f t="shared" si="151"/>
        <v>42032.510243055556</v>
      </c>
      <c r="T1406" s="13">
        <f t="shared" si="152"/>
        <v>42057.510243055556</v>
      </c>
      <c r="U1406">
        <f t="shared" si="153"/>
        <v>-14259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47"/>
        <v>4.1999999999999997E-3</v>
      </c>
      <c r="P1407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3">
        <f t="shared" si="151"/>
        <v>41941.680567129632</v>
      </c>
      <c r="T1407" s="13">
        <f t="shared" si="152"/>
        <v>41971.722233796296</v>
      </c>
      <c r="U1407">
        <f t="shared" si="153"/>
        <v>-24895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47"/>
        <v>1.25E-3</v>
      </c>
      <c r="P1408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3">
        <f t="shared" si="151"/>
        <v>42297.432951388888</v>
      </c>
      <c r="T1408" s="13">
        <f t="shared" si="152"/>
        <v>42350.416666666672</v>
      </c>
      <c r="U1408">
        <f t="shared" si="153"/>
        <v>-11985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47"/>
        <v>5.0000000000000001E-3</v>
      </c>
      <c r="P1409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3">
        <f t="shared" si="151"/>
        <v>41838.536782407406</v>
      </c>
      <c r="T1409" s="13">
        <f t="shared" si="152"/>
        <v>41863.536782407406</v>
      </c>
      <c r="U1409">
        <f t="shared" si="153"/>
        <v>-2985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47"/>
        <v>7.1999999999999995E-2</v>
      </c>
      <c r="P1410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3">
        <f t="shared" si="151"/>
        <v>42291.872175925921</v>
      </c>
      <c r="T1410" s="13">
        <f t="shared" si="152"/>
        <v>42321.913842592592</v>
      </c>
      <c r="U1410">
        <f t="shared" si="153"/>
        <v>-928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54">E1411/D1411</f>
        <v>0</v>
      </c>
      <c r="P1411" t="e">
        <f t="shared" ref="P1411:P1474" si="155">E1411/L1411</f>
        <v>#DIV/0!</v>
      </c>
      <c r="Q1411" t="str">
        <f t="shared" ref="Q1411:Q1474" si="156">LEFT(N1411,SEARCH("/",N1411,1)-1)</f>
        <v>publishing</v>
      </c>
      <c r="R1411" t="str">
        <f t="shared" ref="R1411:R1474" si="157">MID(N1411,SEARCH("/",N1411,1)+1,50)</f>
        <v>translations</v>
      </c>
      <c r="S1411" s="13">
        <f t="shared" ref="S1411:S1474" si="158">(((J1411/60)/60)/24)+DATE(1970,1,1)</f>
        <v>41945.133506944447</v>
      </c>
      <c r="T1411" s="13">
        <f t="shared" ref="T1411:T1474" si="159">(((I1411/60)/60)/24)+DATE(1970,1,1)</f>
        <v>42005.175173611111</v>
      </c>
      <c r="U1411">
        <f t="shared" ref="U1411:U1474" si="160">E1411-D1411</f>
        <v>-4000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54"/>
        <v>1.6666666666666666E-4</v>
      </c>
      <c r="P1412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3">
        <f t="shared" si="158"/>
        <v>42479.318518518514</v>
      </c>
      <c r="T1412" s="13">
        <f t="shared" si="159"/>
        <v>42524.318518518514</v>
      </c>
      <c r="U1412">
        <f t="shared" si="160"/>
        <v>-5999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54"/>
        <v>2.3333333333333335E-3</v>
      </c>
      <c r="P1413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3">
        <f t="shared" si="158"/>
        <v>42013.059027777781</v>
      </c>
      <c r="T1413" s="13">
        <f t="shared" si="159"/>
        <v>42041.059027777781</v>
      </c>
      <c r="U1413">
        <f t="shared" si="160"/>
        <v>-2993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54"/>
        <v>4.5714285714285714E-2</v>
      </c>
      <c r="P1414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3">
        <f t="shared" si="158"/>
        <v>41947.063645833332</v>
      </c>
      <c r="T1414" s="13">
        <f t="shared" si="159"/>
        <v>41977.063645833332</v>
      </c>
      <c r="U1414">
        <f t="shared" si="160"/>
        <v>-6680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54"/>
        <v>0.05</v>
      </c>
      <c r="P1415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3">
        <f t="shared" si="158"/>
        <v>42360.437152777777</v>
      </c>
      <c r="T1415" s="13">
        <f t="shared" si="159"/>
        <v>42420.437152777777</v>
      </c>
      <c r="U1415">
        <f t="shared" si="160"/>
        <v>-1900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54"/>
        <v>2E-3</v>
      </c>
      <c r="P141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3">
        <f t="shared" si="158"/>
        <v>42708.25309027778</v>
      </c>
      <c r="T1416" s="13">
        <f t="shared" si="159"/>
        <v>42738.25309027778</v>
      </c>
      <c r="U1416">
        <f t="shared" si="160"/>
        <v>-499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54"/>
        <v>0.18181818181818182</v>
      </c>
      <c r="P1417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3">
        <f t="shared" si="158"/>
        <v>42192.675821759258</v>
      </c>
      <c r="T1417" s="13">
        <f t="shared" si="159"/>
        <v>42232.675821759258</v>
      </c>
      <c r="U1417">
        <f t="shared" si="160"/>
        <v>-3600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54"/>
        <v>0</v>
      </c>
      <c r="P1418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13">
        <f t="shared" si="158"/>
        <v>42299.926145833335</v>
      </c>
      <c r="T1418" s="13">
        <f t="shared" si="159"/>
        <v>42329.967812499999</v>
      </c>
      <c r="U1418">
        <f t="shared" si="160"/>
        <v>-50000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54"/>
        <v>1.2222222222222223E-2</v>
      </c>
      <c r="P1419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3">
        <f t="shared" si="158"/>
        <v>42232.15016203704</v>
      </c>
      <c r="T1419" s="13">
        <f t="shared" si="159"/>
        <v>42262.465972222228</v>
      </c>
      <c r="U1419">
        <f t="shared" si="160"/>
        <v>-4445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54"/>
        <v>2E-3</v>
      </c>
      <c r="P1420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3">
        <f t="shared" si="158"/>
        <v>42395.456412037034</v>
      </c>
      <c r="T1420" s="13">
        <f t="shared" si="159"/>
        <v>42425.456412037034</v>
      </c>
      <c r="U1420">
        <f t="shared" si="160"/>
        <v>-2994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54"/>
        <v>7.0634920634920634E-2</v>
      </c>
      <c r="P1421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3">
        <f t="shared" si="158"/>
        <v>42622.456238425926</v>
      </c>
      <c r="T1421" s="13">
        <f t="shared" si="159"/>
        <v>42652.456238425926</v>
      </c>
      <c r="U1421">
        <f t="shared" si="160"/>
        <v>-5855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54"/>
        <v>2.7272727272727271E-2</v>
      </c>
      <c r="P1422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3">
        <f t="shared" si="158"/>
        <v>42524.667662037042</v>
      </c>
      <c r="T1422" s="13">
        <f t="shared" si="159"/>
        <v>42549.667662037042</v>
      </c>
      <c r="U1422">
        <f t="shared" si="160"/>
        <v>-107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54"/>
        <v>1E-3</v>
      </c>
      <c r="P1423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3">
        <f t="shared" si="158"/>
        <v>42013.915613425925</v>
      </c>
      <c r="T1423" s="13">
        <f t="shared" si="159"/>
        <v>42043.915613425925</v>
      </c>
      <c r="U1423">
        <f t="shared" si="160"/>
        <v>-199800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54"/>
        <v>1.0399999999999999E-3</v>
      </c>
      <c r="P1424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3">
        <f t="shared" si="158"/>
        <v>42604.239629629628</v>
      </c>
      <c r="T1424" s="13">
        <f t="shared" si="159"/>
        <v>42634.239629629628</v>
      </c>
      <c r="U1424">
        <f t="shared" si="160"/>
        <v>-24974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54"/>
        <v>3.3333333333333335E-3</v>
      </c>
      <c r="P1425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3">
        <f t="shared" si="158"/>
        <v>42340.360312500001</v>
      </c>
      <c r="T1425" s="13">
        <f t="shared" si="159"/>
        <v>42370.360312500001</v>
      </c>
      <c r="U1425">
        <f t="shared" si="160"/>
        <v>-29900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54"/>
        <v>0.2036</v>
      </c>
      <c r="P1426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3">
        <f t="shared" si="158"/>
        <v>42676.717615740738</v>
      </c>
      <c r="T1426" s="13">
        <f t="shared" si="159"/>
        <v>42689.759282407409</v>
      </c>
      <c r="U1426">
        <f t="shared" si="160"/>
        <v>-5973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54"/>
        <v>0</v>
      </c>
      <c r="P1427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13">
        <f t="shared" si="158"/>
        <v>42093.131469907406</v>
      </c>
      <c r="T1427" s="13">
        <f t="shared" si="159"/>
        <v>42123.131469907406</v>
      </c>
      <c r="U1427">
        <f t="shared" si="160"/>
        <v>-13000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54"/>
        <v>0</v>
      </c>
      <c r="P1428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13">
        <f t="shared" si="158"/>
        <v>42180.390277777777</v>
      </c>
      <c r="T1428" s="13">
        <f t="shared" si="159"/>
        <v>42240.390277777777</v>
      </c>
      <c r="U1428">
        <f t="shared" si="160"/>
        <v>-1000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54"/>
        <v>8.3799999999999999E-2</v>
      </c>
      <c r="P1429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3">
        <f t="shared" si="158"/>
        <v>42601.851678240739</v>
      </c>
      <c r="T1429" s="13">
        <f t="shared" si="159"/>
        <v>42631.851678240739</v>
      </c>
      <c r="U1429">
        <f t="shared" si="160"/>
        <v>-4581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54"/>
        <v>4.4999999999999998E-2</v>
      </c>
      <c r="P1430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3">
        <f t="shared" si="158"/>
        <v>42432.379826388889</v>
      </c>
      <c r="T1430" s="13">
        <f t="shared" si="159"/>
        <v>42462.338159722218</v>
      </c>
      <c r="U1430">
        <f t="shared" si="160"/>
        <v>-955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54"/>
        <v>0</v>
      </c>
      <c r="P1431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13">
        <f t="shared" si="158"/>
        <v>42074.060671296291</v>
      </c>
      <c r="T1431" s="13">
        <f t="shared" si="159"/>
        <v>42104.060671296291</v>
      </c>
      <c r="U1431">
        <f t="shared" si="160"/>
        <v>-10000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54"/>
        <v>8.0600000000000005E-2</v>
      </c>
      <c r="P1432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3">
        <f t="shared" si="158"/>
        <v>41961.813518518517</v>
      </c>
      <c r="T1432" s="13">
        <f t="shared" si="159"/>
        <v>41992.813518518517</v>
      </c>
      <c r="U1432">
        <f t="shared" si="160"/>
        <v>-4597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54"/>
        <v>0.31947058823529412</v>
      </c>
      <c r="P1433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3">
        <f t="shared" si="158"/>
        <v>42304.210833333331</v>
      </c>
      <c r="T1433" s="13">
        <f t="shared" si="159"/>
        <v>42334.252500000002</v>
      </c>
      <c r="U1433">
        <f t="shared" si="160"/>
        <v>-11569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54"/>
        <v>0</v>
      </c>
      <c r="P1434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13">
        <f t="shared" si="158"/>
        <v>42175.780416666668</v>
      </c>
      <c r="T1434" s="13">
        <f t="shared" si="159"/>
        <v>42205.780416666668</v>
      </c>
      <c r="U1434">
        <f t="shared" si="160"/>
        <v>-40000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54"/>
        <v>6.7083333333333328E-2</v>
      </c>
      <c r="P1435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3">
        <f t="shared" si="158"/>
        <v>42673.625868055555</v>
      </c>
      <c r="T1435" s="13">
        <f t="shared" si="159"/>
        <v>42714.458333333328</v>
      </c>
      <c r="U1435">
        <f t="shared" si="160"/>
        <v>-11195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54"/>
        <v>9.987804878048781E-2</v>
      </c>
      <c r="P1436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3">
        <f t="shared" si="158"/>
        <v>42142.767106481479</v>
      </c>
      <c r="T1436" s="13">
        <f t="shared" si="159"/>
        <v>42163.625</v>
      </c>
      <c r="U1436">
        <f t="shared" si="160"/>
        <v>-73810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54"/>
        <v>1E-3</v>
      </c>
      <c r="P143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3">
        <f t="shared" si="158"/>
        <v>42258.780324074076</v>
      </c>
      <c r="T1437" s="13">
        <f t="shared" si="159"/>
        <v>42288.780324074076</v>
      </c>
      <c r="U1437">
        <f t="shared" si="160"/>
        <v>-14985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54"/>
        <v>7.7000000000000002E-3</v>
      </c>
      <c r="P1438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3">
        <f t="shared" si="158"/>
        <v>42391.35019675926</v>
      </c>
      <c r="T1438" s="13">
        <f t="shared" si="159"/>
        <v>42421.35019675926</v>
      </c>
      <c r="U1438">
        <f t="shared" si="160"/>
        <v>-9923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54"/>
        <v>0.26900000000000002</v>
      </c>
      <c r="P1439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3">
        <f t="shared" si="158"/>
        <v>41796.531701388885</v>
      </c>
      <c r="T1439" s="13">
        <f t="shared" si="159"/>
        <v>41833.207638888889</v>
      </c>
      <c r="U1439">
        <f t="shared" si="160"/>
        <v>-2193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54"/>
        <v>0.03</v>
      </c>
      <c r="P1440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3">
        <f t="shared" si="158"/>
        <v>42457.871516203704</v>
      </c>
      <c r="T1440" s="13">
        <f t="shared" si="159"/>
        <v>42487.579861111109</v>
      </c>
      <c r="U1440">
        <f t="shared" si="160"/>
        <v>-19400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54"/>
        <v>6.6055045871559637E-2</v>
      </c>
      <c r="P1441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3">
        <f t="shared" si="158"/>
        <v>42040.829872685179</v>
      </c>
      <c r="T1441" s="13">
        <f t="shared" si="159"/>
        <v>42070.829872685179</v>
      </c>
      <c r="U1441">
        <f t="shared" si="160"/>
        <v>-2545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54"/>
        <v>7.6923076923076926E-5</v>
      </c>
      <c r="P1442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3">
        <f t="shared" si="158"/>
        <v>42486.748414351852</v>
      </c>
      <c r="T1442" s="13">
        <f t="shared" si="159"/>
        <v>42516.748414351852</v>
      </c>
      <c r="U1442">
        <f t="shared" si="160"/>
        <v>-12999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54"/>
        <v>1.1222222222222222E-2</v>
      </c>
      <c r="P1443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3">
        <f t="shared" si="158"/>
        <v>42198.765844907408</v>
      </c>
      <c r="T1443" s="13">
        <f t="shared" si="159"/>
        <v>42258.765844907408</v>
      </c>
      <c r="U1443">
        <f t="shared" si="160"/>
        <v>-177980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54"/>
        <v>0</v>
      </c>
      <c r="P1444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13">
        <f t="shared" si="158"/>
        <v>42485.64534722222</v>
      </c>
      <c r="T1444" s="13">
        <f t="shared" si="159"/>
        <v>42515.64534722222</v>
      </c>
      <c r="U1444">
        <f t="shared" si="160"/>
        <v>-1500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54"/>
        <v>0</v>
      </c>
      <c r="P1445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13">
        <f t="shared" si="158"/>
        <v>42707.926030092596</v>
      </c>
      <c r="T1445" s="13">
        <f t="shared" si="159"/>
        <v>42737.926030092596</v>
      </c>
      <c r="U1445">
        <f t="shared" si="160"/>
        <v>-13000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54"/>
        <v>0</v>
      </c>
      <c r="P1446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13">
        <f t="shared" si="158"/>
        <v>42199.873402777783</v>
      </c>
      <c r="T1446" s="13">
        <f t="shared" si="159"/>
        <v>42259.873402777783</v>
      </c>
      <c r="U1446">
        <f t="shared" si="160"/>
        <v>-4950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54"/>
        <v>0</v>
      </c>
      <c r="P1447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13">
        <f t="shared" si="158"/>
        <v>42139.542303240742</v>
      </c>
      <c r="T1447" s="13">
        <f t="shared" si="159"/>
        <v>42169.542303240742</v>
      </c>
      <c r="U1447">
        <f t="shared" si="160"/>
        <v>-130000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54"/>
        <v>0</v>
      </c>
      <c r="P1448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13">
        <f t="shared" si="158"/>
        <v>42461.447662037041</v>
      </c>
      <c r="T1448" s="13">
        <f t="shared" si="159"/>
        <v>42481.447662037041</v>
      </c>
      <c r="U1448">
        <f t="shared" si="160"/>
        <v>-900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54"/>
        <v>1.4999999999999999E-4</v>
      </c>
      <c r="P1449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3">
        <f t="shared" si="158"/>
        <v>42529.730717592596</v>
      </c>
      <c r="T1449" s="13">
        <f t="shared" si="159"/>
        <v>42559.730717592596</v>
      </c>
      <c r="U1449">
        <f t="shared" si="160"/>
        <v>-499925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54"/>
        <v>0</v>
      </c>
      <c r="P1450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13">
        <f t="shared" si="158"/>
        <v>42115.936550925922</v>
      </c>
      <c r="T1450" s="13">
        <f t="shared" si="159"/>
        <v>42146.225694444445</v>
      </c>
      <c r="U1450">
        <f t="shared" si="160"/>
        <v>-200000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54"/>
        <v>0</v>
      </c>
      <c r="P1451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13">
        <f t="shared" si="158"/>
        <v>42086.811400462961</v>
      </c>
      <c r="T1451" s="13">
        <f t="shared" si="159"/>
        <v>42134.811400462961</v>
      </c>
      <c r="U1451">
        <f t="shared" si="160"/>
        <v>-8888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54"/>
        <v>1.0000000000000001E-5</v>
      </c>
      <c r="P1452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3">
        <f t="shared" si="158"/>
        <v>42390.171261574069</v>
      </c>
      <c r="T1452" s="13">
        <f t="shared" si="159"/>
        <v>42420.171261574069</v>
      </c>
      <c r="U1452">
        <f t="shared" si="160"/>
        <v>-99999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54"/>
        <v>1.0554089709762533E-4</v>
      </c>
      <c r="P1453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3">
        <f t="shared" si="158"/>
        <v>41931.959016203706</v>
      </c>
      <c r="T1453" s="13">
        <f t="shared" si="159"/>
        <v>41962.00068287037</v>
      </c>
      <c r="U1453">
        <f t="shared" si="160"/>
        <v>-18948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54"/>
        <v>0</v>
      </c>
      <c r="P1454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13">
        <f t="shared" si="158"/>
        <v>41818.703275462962</v>
      </c>
      <c r="T1454" s="13">
        <f t="shared" si="159"/>
        <v>41848.703275462962</v>
      </c>
      <c r="U1454">
        <f t="shared" si="160"/>
        <v>-14000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54"/>
        <v>0</v>
      </c>
      <c r="P1455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13">
        <f t="shared" si="158"/>
        <v>42795.696145833332</v>
      </c>
      <c r="T1455" s="13">
        <f t="shared" si="159"/>
        <v>42840.654479166667</v>
      </c>
      <c r="U1455">
        <f t="shared" si="160"/>
        <v>-25000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54"/>
        <v>8.5714285714285719E-3</v>
      </c>
      <c r="P145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3">
        <f t="shared" si="158"/>
        <v>42463.866666666669</v>
      </c>
      <c r="T1456" s="13">
        <f t="shared" si="159"/>
        <v>42484.915972222225</v>
      </c>
      <c r="U1456">
        <f t="shared" si="160"/>
        <v>-1735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54"/>
        <v>0.105</v>
      </c>
      <c r="P145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3">
        <f t="shared" si="158"/>
        <v>41832.672685185185</v>
      </c>
      <c r="T1457" s="13">
        <f t="shared" si="159"/>
        <v>41887.568749999999</v>
      </c>
      <c r="U1457">
        <f t="shared" si="160"/>
        <v>-13425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54"/>
        <v>2.9000000000000001E-2</v>
      </c>
      <c r="P1458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3">
        <f t="shared" si="158"/>
        <v>42708.668576388889</v>
      </c>
      <c r="T1458" s="13">
        <f t="shared" si="159"/>
        <v>42738.668576388889</v>
      </c>
      <c r="U1458">
        <f t="shared" si="160"/>
        <v>-4855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54"/>
        <v>0</v>
      </c>
      <c r="P1459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13">
        <f t="shared" si="158"/>
        <v>42289.89634259259</v>
      </c>
      <c r="T1459" s="13">
        <f t="shared" si="159"/>
        <v>42319.938009259262</v>
      </c>
      <c r="U1459">
        <f t="shared" si="160"/>
        <v>-6000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54"/>
        <v>0</v>
      </c>
      <c r="P1460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13">
        <f t="shared" si="158"/>
        <v>41831.705555555556</v>
      </c>
      <c r="T1460" s="13">
        <f t="shared" si="159"/>
        <v>41862.166666666664</v>
      </c>
      <c r="U1460">
        <f t="shared" si="160"/>
        <v>-5000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54"/>
        <v>0</v>
      </c>
      <c r="P1461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13">
        <f t="shared" si="158"/>
        <v>42312.204814814817</v>
      </c>
      <c r="T1461" s="13">
        <f t="shared" si="159"/>
        <v>42340.725694444445</v>
      </c>
      <c r="U1461">
        <f t="shared" si="160"/>
        <v>-37000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54"/>
        <v>0</v>
      </c>
      <c r="P1462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13">
        <f t="shared" si="158"/>
        <v>41915.896967592591</v>
      </c>
      <c r="T1462" s="13">
        <f t="shared" si="159"/>
        <v>41973.989583333328</v>
      </c>
      <c r="U1462">
        <f t="shared" si="160"/>
        <v>-25000000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54"/>
        <v>1.012446</v>
      </c>
      <c r="P1463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3">
        <f t="shared" si="158"/>
        <v>41899.645300925928</v>
      </c>
      <c r="T1463" s="13">
        <f t="shared" si="159"/>
        <v>41933</v>
      </c>
      <c r="U1463">
        <f t="shared" si="160"/>
        <v>186.69000000000051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54"/>
        <v>1.085175</v>
      </c>
      <c r="P1464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3">
        <f t="shared" si="158"/>
        <v>41344.662858796299</v>
      </c>
      <c r="T1464" s="13">
        <f t="shared" si="159"/>
        <v>41374.662858796299</v>
      </c>
      <c r="U1464">
        <f t="shared" si="160"/>
        <v>340.69999999999982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54"/>
        <v>1.4766666666666666</v>
      </c>
      <c r="P1465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3">
        <f t="shared" si="158"/>
        <v>41326.911319444444</v>
      </c>
      <c r="T1465" s="13">
        <f t="shared" si="159"/>
        <v>41371.869652777779</v>
      </c>
      <c r="U1465">
        <f t="shared" si="160"/>
        <v>286</v>
      </c>
    </row>
    <row r="1466" spans="1:21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54"/>
        <v>1.6319999999999999</v>
      </c>
      <c r="P1466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3">
        <f t="shared" si="158"/>
        <v>41291.661550925928</v>
      </c>
      <c r="T1466" s="13">
        <f t="shared" si="159"/>
        <v>41321.661550925928</v>
      </c>
      <c r="U1466">
        <f t="shared" si="160"/>
        <v>3160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54"/>
        <v>4.5641449999999999</v>
      </c>
      <c r="P1467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3">
        <f t="shared" si="158"/>
        <v>40959.734398148146</v>
      </c>
      <c r="T1467" s="13">
        <f t="shared" si="159"/>
        <v>40990.125</v>
      </c>
      <c r="U1467">
        <f t="shared" si="160"/>
        <v>106924.35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54"/>
        <v>1.0787731249999999</v>
      </c>
      <c r="P1468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3">
        <f t="shared" si="158"/>
        <v>42340.172060185185</v>
      </c>
      <c r="T1468" s="13">
        <f t="shared" si="159"/>
        <v>42381.208333333328</v>
      </c>
      <c r="U1468">
        <f t="shared" si="160"/>
        <v>1260.369999999999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54"/>
        <v>1.1508</v>
      </c>
      <c r="P1469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3">
        <f t="shared" si="158"/>
        <v>40933.80190972222</v>
      </c>
      <c r="T1469" s="13">
        <f t="shared" si="159"/>
        <v>40993.760243055556</v>
      </c>
      <c r="U1469">
        <f t="shared" si="160"/>
        <v>6032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54"/>
        <v>1.0236842105263158</v>
      </c>
      <c r="P1470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3">
        <f t="shared" si="158"/>
        <v>40646.014456018522</v>
      </c>
      <c r="T1470" s="13">
        <f t="shared" si="159"/>
        <v>40706.014456018522</v>
      </c>
      <c r="U1470">
        <f t="shared" si="160"/>
        <v>225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54"/>
        <v>1.0842485875706214</v>
      </c>
      <c r="P1471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3">
        <f t="shared" si="158"/>
        <v>41290.598483796297</v>
      </c>
      <c r="T1471" s="13">
        <f t="shared" si="159"/>
        <v>41320.598483796297</v>
      </c>
      <c r="U1471">
        <f t="shared" si="160"/>
        <v>3728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54"/>
        <v>1.2513333333333334</v>
      </c>
      <c r="P1472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3">
        <f t="shared" si="158"/>
        <v>41250.827118055553</v>
      </c>
      <c r="T1472" s="13">
        <f t="shared" si="159"/>
        <v>41271.827118055553</v>
      </c>
      <c r="U1472">
        <f t="shared" si="160"/>
        <v>377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54"/>
        <v>1.03840625</v>
      </c>
      <c r="P1473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3">
        <f t="shared" si="158"/>
        <v>42073.957569444443</v>
      </c>
      <c r="T1473" s="13">
        <f t="shared" si="159"/>
        <v>42103.957569444443</v>
      </c>
      <c r="U1473">
        <f t="shared" si="160"/>
        <v>1229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54"/>
        <v>1.3870400000000001</v>
      </c>
      <c r="P1474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3">
        <f t="shared" si="158"/>
        <v>41533.542858796296</v>
      </c>
      <c r="T1474" s="13">
        <f t="shared" si="159"/>
        <v>41563.542858796296</v>
      </c>
      <c r="U1474">
        <f t="shared" si="160"/>
        <v>9676</v>
      </c>
    </row>
    <row r="1475" spans="1:21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61">E1475/D1475</f>
        <v>1.20516</v>
      </c>
      <c r="P1475">
        <f t="shared" ref="P1475:P1538" si="162">E1475/L1475</f>
        <v>38.462553191489363</v>
      </c>
      <c r="Q1475" t="str">
        <f t="shared" ref="Q1475:Q1538" si="163">LEFT(N1475,SEARCH("/",N1475,1)-1)</f>
        <v>publishing</v>
      </c>
      <c r="R1475" t="str">
        <f t="shared" ref="R1475:R1538" si="164">MID(N1475,SEARCH("/",N1475,1)+1,50)</f>
        <v>radio &amp; podcasts</v>
      </c>
      <c r="S1475" s="13">
        <f t="shared" ref="S1475:S1538" si="165">(((J1475/60)/60)/24)+DATE(1970,1,1)</f>
        <v>40939.979618055557</v>
      </c>
      <c r="T1475" s="13">
        <f t="shared" ref="T1475:T1538" si="166">(((I1475/60)/60)/24)+DATE(1970,1,1)</f>
        <v>40969.979618055557</v>
      </c>
      <c r="U1475">
        <f t="shared" ref="U1475:U1538" si="167">E1475-D1475</f>
        <v>307.74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61"/>
        <v>1.1226666666666667</v>
      </c>
      <c r="P1476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3">
        <f t="shared" si="165"/>
        <v>41500.727916666663</v>
      </c>
      <c r="T1476" s="13">
        <f t="shared" si="166"/>
        <v>41530.727916666663</v>
      </c>
      <c r="U1476">
        <f t="shared" si="167"/>
        <v>368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61"/>
        <v>1.8866966666666667</v>
      </c>
      <c r="P1477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3">
        <f t="shared" si="165"/>
        <v>41960.722951388889</v>
      </c>
      <c r="T1477" s="13">
        <f t="shared" si="166"/>
        <v>41993.207638888889</v>
      </c>
      <c r="U1477">
        <f t="shared" si="167"/>
        <v>13300.45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61"/>
        <v>6.6155466666666669</v>
      </c>
      <c r="P1478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3">
        <f t="shared" si="165"/>
        <v>40766.041921296295</v>
      </c>
      <c r="T1478" s="13">
        <f t="shared" si="166"/>
        <v>40796.041921296295</v>
      </c>
      <c r="U1478">
        <f t="shared" si="167"/>
        <v>33693.279999999999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61"/>
        <v>1.1131</v>
      </c>
      <c r="P1479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3">
        <f t="shared" si="165"/>
        <v>40840.615787037037</v>
      </c>
      <c r="T1479" s="13">
        <f t="shared" si="166"/>
        <v>40900.125</v>
      </c>
      <c r="U1479">
        <f t="shared" si="167"/>
        <v>3393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61"/>
        <v>11.8161422</v>
      </c>
      <c r="P1480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3">
        <f t="shared" si="165"/>
        <v>41394.871678240743</v>
      </c>
      <c r="T1480" s="13">
        <f t="shared" si="166"/>
        <v>41408.871678240743</v>
      </c>
      <c r="U1480">
        <f t="shared" si="167"/>
        <v>540807.11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61"/>
        <v>1.37375</v>
      </c>
      <c r="P1481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3">
        <f t="shared" si="165"/>
        <v>41754.745243055557</v>
      </c>
      <c r="T1481" s="13">
        <f t="shared" si="166"/>
        <v>41769.165972222225</v>
      </c>
      <c r="U1481">
        <f t="shared" si="167"/>
        <v>598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61"/>
        <v>1.170404</v>
      </c>
      <c r="P1482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3">
        <f t="shared" si="165"/>
        <v>41464.934016203704</v>
      </c>
      <c r="T1482" s="13">
        <f t="shared" si="166"/>
        <v>41481.708333333336</v>
      </c>
      <c r="U1482">
        <f t="shared" si="167"/>
        <v>8520.1999999999971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61"/>
        <v>2.1000000000000001E-2</v>
      </c>
      <c r="P1483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3">
        <f t="shared" si="165"/>
        <v>41550.922974537039</v>
      </c>
      <c r="T1483" s="13">
        <f t="shared" si="166"/>
        <v>41580.922974537039</v>
      </c>
      <c r="U1483">
        <f t="shared" si="167"/>
        <v>-4895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61"/>
        <v>1E-3</v>
      </c>
      <c r="P1484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3">
        <f t="shared" si="165"/>
        <v>41136.85805555556</v>
      </c>
      <c r="T1484" s="13">
        <f t="shared" si="166"/>
        <v>41159.32708333333</v>
      </c>
      <c r="U1484">
        <f t="shared" si="167"/>
        <v>-4995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61"/>
        <v>7.1428571428571426E-3</v>
      </c>
      <c r="P1485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3">
        <f t="shared" si="165"/>
        <v>42548.192997685182</v>
      </c>
      <c r="T1485" s="13">
        <f t="shared" si="166"/>
        <v>42573.192997685182</v>
      </c>
      <c r="U1485">
        <f t="shared" si="167"/>
        <v>-6950</v>
      </c>
    </row>
    <row r="1486" spans="1:21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61"/>
        <v>0</v>
      </c>
      <c r="P1486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13">
        <f t="shared" si="165"/>
        <v>41053.200960648144</v>
      </c>
      <c r="T1486" s="13">
        <f t="shared" si="166"/>
        <v>41111.618750000001</v>
      </c>
      <c r="U1486">
        <f t="shared" si="167"/>
        <v>-2000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61"/>
        <v>2.2388059701492536E-2</v>
      </c>
      <c r="P1487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3">
        <f t="shared" si="165"/>
        <v>42130.795983796299</v>
      </c>
      <c r="T1487" s="13">
        <f t="shared" si="166"/>
        <v>42175.795983796299</v>
      </c>
      <c r="U1487">
        <f t="shared" si="167"/>
        <v>-6550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61"/>
        <v>2.3999999999999998E-3</v>
      </c>
      <c r="P1488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3">
        <f t="shared" si="165"/>
        <v>42032.168530092589</v>
      </c>
      <c r="T1488" s="13">
        <f t="shared" si="166"/>
        <v>42062.168530092589</v>
      </c>
      <c r="U1488">
        <f t="shared" si="167"/>
        <v>-19952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61"/>
        <v>0</v>
      </c>
      <c r="P1489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13">
        <f t="shared" si="165"/>
        <v>42554.917488425926</v>
      </c>
      <c r="T1489" s="13">
        <f t="shared" si="166"/>
        <v>42584.917488425926</v>
      </c>
      <c r="U1489">
        <f t="shared" si="167"/>
        <v>-10000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61"/>
        <v>2.4E-2</v>
      </c>
      <c r="P1490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3">
        <f t="shared" si="165"/>
        <v>41614.563194444447</v>
      </c>
      <c r="T1490" s="13">
        <f t="shared" si="166"/>
        <v>41644.563194444447</v>
      </c>
      <c r="U1490">
        <f t="shared" si="167"/>
        <v>-14640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61"/>
        <v>0</v>
      </c>
      <c r="P1491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13">
        <f t="shared" si="165"/>
        <v>41198.611712962964</v>
      </c>
      <c r="T1491" s="13">
        <f t="shared" si="166"/>
        <v>41228.653379629628</v>
      </c>
      <c r="U1491">
        <f t="shared" si="167"/>
        <v>-5000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61"/>
        <v>0.30862068965517242</v>
      </c>
      <c r="P1492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3">
        <f t="shared" si="165"/>
        <v>41520.561041666668</v>
      </c>
      <c r="T1492" s="13">
        <f t="shared" si="166"/>
        <v>41549.561041666668</v>
      </c>
      <c r="U1492">
        <f t="shared" si="167"/>
        <v>-2005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61"/>
        <v>8.3333333333333329E-2</v>
      </c>
      <c r="P1493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3">
        <f t="shared" si="165"/>
        <v>41991.713460648149</v>
      </c>
      <c r="T1493" s="13">
        <f t="shared" si="166"/>
        <v>42050.651388888888</v>
      </c>
      <c r="U1493">
        <f t="shared" si="167"/>
        <v>-1100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61"/>
        <v>7.4999999999999997E-3</v>
      </c>
      <c r="P1494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3">
        <f t="shared" si="165"/>
        <v>40682.884791666671</v>
      </c>
      <c r="T1494" s="13">
        <f t="shared" si="166"/>
        <v>40712.884791666671</v>
      </c>
      <c r="U1494">
        <f t="shared" si="167"/>
        <v>-3970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61"/>
        <v>0</v>
      </c>
      <c r="P1495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13">
        <f t="shared" si="165"/>
        <v>41411.866608796299</v>
      </c>
      <c r="T1495" s="13">
        <f t="shared" si="166"/>
        <v>41441.866608796299</v>
      </c>
      <c r="U1495">
        <f t="shared" si="167"/>
        <v>-2400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61"/>
        <v>8.8999999999999996E-2</v>
      </c>
      <c r="P1496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3">
        <f t="shared" si="165"/>
        <v>42067.722372685181</v>
      </c>
      <c r="T1496" s="13">
        <f t="shared" si="166"/>
        <v>42097.651388888888</v>
      </c>
      <c r="U1496">
        <f t="shared" si="167"/>
        <v>-4555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61"/>
        <v>0</v>
      </c>
      <c r="P1497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13">
        <f t="shared" si="165"/>
        <v>40752.789710648147</v>
      </c>
      <c r="T1497" s="13">
        <f t="shared" si="166"/>
        <v>40782.789710648147</v>
      </c>
      <c r="U1497">
        <f t="shared" si="167"/>
        <v>-2000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61"/>
        <v>0</v>
      </c>
      <c r="P1498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13">
        <f t="shared" si="165"/>
        <v>41838.475219907406</v>
      </c>
      <c r="T1498" s="13">
        <f t="shared" si="166"/>
        <v>41898.475219907406</v>
      </c>
      <c r="U1498">
        <f t="shared" si="167"/>
        <v>-1500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61"/>
        <v>6.666666666666667E-5</v>
      </c>
      <c r="P1499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3">
        <f t="shared" si="165"/>
        <v>41444.64261574074</v>
      </c>
      <c r="T1499" s="13">
        <f t="shared" si="166"/>
        <v>41486.821527777778</v>
      </c>
      <c r="U1499">
        <f t="shared" si="167"/>
        <v>-14999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61"/>
        <v>1.9E-2</v>
      </c>
      <c r="P1500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3">
        <f t="shared" si="165"/>
        <v>41840.983541666668</v>
      </c>
      <c r="T1500" s="13">
        <f t="shared" si="166"/>
        <v>41885.983541666668</v>
      </c>
      <c r="U1500">
        <f t="shared" si="167"/>
        <v>-2943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61"/>
        <v>2.5000000000000001E-3</v>
      </c>
      <c r="P1501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3">
        <f t="shared" si="165"/>
        <v>42527.007326388892</v>
      </c>
      <c r="T1501" s="13">
        <f t="shared" si="166"/>
        <v>42587.007326388892</v>
      </c>
      <c r="U1501">
        <f t="shared" si="167"/>
        <v>-1995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61"/>
        <v>0.25035714285714283</v>
      </c>
      <c r="P1502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3">
        <f t="shared" si="165"/>
        <v>41365.904594907406</v>
      </c>
      <c r="T1502" s="13">
        <f t="shared" si="166"/>
        <v>41395.904594907406</v>
      </c>
      <c r="U1502">
        <f t="shared" si="167"/>
        <v>-2099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61"/>
        <v>1.6633076923076924</v>
      </c>
      <c r="P1503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3">
        <f t="shared" si="165"/>
        <v>42163.583599537036</v>
      </c>
      <c r="T1503" s="13">
        <f t="shared" si="166"/>
        <v>42193.583599537036</v>
      </c>
      <c r="U1503">
        <f t="shared" si="167"/>
        <v>34492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61"/>
        <v>1.0144545454545455</v>
      </c>
      <c r="P1504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3">
        <f t="shared" si="165"/>
        <v>42426.542592592596</v>
      </c>
      <c r="T1504" s="13">
        <f t="shared" si="166"/>
        <v>42454.916666666672</v>
      </c>
      <c r="U1504">
        <f t="shared" si="167"/>
        <v>318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61"/>
        <v>1.0789146666666667</v>
      </c>
      <c r="P1505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3">
        <f t="shared" si="165"/>
        <v>42606.347233796296</v>
      </c>
      <c r="T1505" s="13">
        <f t="shared" si="166"/>
        <v>42666.347233796296</v>
      </c>
      <c r="U1505">
        <f t="shared" si="167"/>
        <v>295.92999999999984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61"/>
        <v>2.7793846153846156</v>
      </c>
      <c r="P1506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3">
        <f t="shared" si="165"/>
        <v>41772.657685185186</v>
      </c>
      <c r="T1506" s="13">
        <f t="shared" si="166"/>
        <v>41800.356249999997</v>
      </c>
      <c r="U1506">
        <f t="shared" si="167"/>
        <v>11566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61"/>
        <v>1.0358125</v>
      </c>
      <c r="P1507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3">
        <f t="shared" si="165"/>
        <v>42414.44332175926</v>
      </c>
      <c r="T1507" s="13">
        <f t="shared" si="166"/>
        <v>42451.834027777775</v>
      </c>
      <c r="U1507">
        <f t="shared" si="167"/>
        <v>573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61"/>
        <v>1.1140000000000001</v>
      </c>
      <c r="P1508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3">
        <f t="shared" si="165"/>
        <v>41814.785925925928</v>
      </c>
      <c r="T1508" s="13">
        <f t="shared" si="166"/>
        <v>41844.785925925928</v>
      </c>
      <c r="U1508">
        <f t="shared" si="167"/>
        <v>171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61"/>
        <v>2.15</v>
      </c>
      <c r="P1509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3">
        <f t="shared" si="165"/>
        <v>40254.450335648151</v>
      </c>
      <c r="T1509" s="13">
        <f t="shared" si="166"/>
        <v>40313.340277777781</v>
      </c>
      <c r="U1509">
        <f t="shared" si="167"/>
        <v>1380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61"/>
        <v>1.1076216216216217</v>
      </c>
      <c r="P1510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3">
        <f t="shared" si="165"/>
        <v>41786.614363425928</v>
      </c>
      <c r="T1510" s="13">
        <f t="shared" si="166"/>
        <v>41817.614363425928</v>
      </c>
      <c r="U1510">
        <f t="shared" si="167"/>
        <v>1991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61"/>
        <v>1.2364125714285714</v>
      </c>
      <c r="P1511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3">
        <f t="shared" si="165"/>
        <v>42751.533391203702</v>
      </c>
      <c r="T1511" s="13">
        <f t="shared" si="166"/>
        <v>42780.957638888889</v>
      </c>
      <c r="U1511">
        <f t="shared" si="167"/>
        <v>4137.2200000000012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61"/>
        <v>1.0103500000000001</v>
      </c>
      <c r="P1512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3">
        <f t="shared" si="165"/>
        <v>41809.385162037033</v>
      </c>
      <c r="T1512" s="13">
        <f t="shared" si="166"/>
        <v>41839.385162037033</v>
      </c>
      <c r="U1512">
        <f t="shared" si="167"/>
        <v>165.60000000000036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61"/>
        <v>1.1179285714285714</v>
      </c>
      <c r="P1513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3">
        <f t="shared" si="165"/>
        <v>42296.583379629628</v>
      </c>
      <c r="T1513" s="13">
        <f t="shared" si="166"/>
        <v>42326.625046296293</v>
      </c>
      <c r="U1513">
        <f t="shared" si="167"/>
        <v>1651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61"/>
        <v>5.5877142857142861</v>
      </c>
      <c r="P1514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3">
        <f t="shared" si="165"/>
        <v>42741.684479166666</v>
      </c>
      <c r="T1514" s="13">
        <f t="shared" si="166"/>
        <v>42771.684479166666</v>
      </c>
      <c r="U1514">
        <f t="shared" si="167"/>
        <v>16057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61"/>
        <v>1.5001875</v>
      </c>
      <c r="P1515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3">
        <f t="shared" si="165"/>
        <v>41806.637337962966</v>
      </c>
      <c r="T1515" s="13">
        <f t="shared" si="166"/>
        <v>41836.637337962966</v>
      </c>
      <c r="U1515">
        <f t="shared" si="167"/>
        <v>4001.5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61"/>
        <v>1.0647599999999999</v>
      </c>
      <c r="P1516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3">
        <f t="shared" si="165"/>
        <v>42234.597685185188</v>
      </c>
      <c r="T1516" s="13">
        <f t="shared" si="166"/>
        <v>42274.597685185188</v>
      </c>
      <c r="U1516">
        <f t="shared" si="167"/>
        <v>1619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61"/>
        <v>1.57189</v>
      </c>
      <c r="P1517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3">
        <f t="shared" si="165"/>
        <v>42415.253437499996</v>
      </c>
      <c r="T1517" s="13">
        <f t="shared" si="166"/>
        <v>42445.211770833332</v>
      </c>
      <c r="U1517">
        <f t="shared" si="167"/>
        <v>171567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61"/>
        <v>1.0865882352941176</v>
      </c>
      <c r="P1518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3">
        <f t="shared" si="165"/>
        <v>42619.466342592597</v>
      </c>
      <c r="T1518" s="13">
        <f t="shared" si="166"/>
        <v>42649.583333333328</v>
      </c>
      <c r="U1518">
        <f t="shared" si="167"/>
        <v>1472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61"/>
        <v>1.6197999999999999</v>
      </c>
      <c r="P1519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3">
        <f t="shared" si="165"/>
        <v>41948.56658564815</v>
      </c>
      <c r="T1519" s="13">
        <f t="shared" si="166"/>
        <v>41979.25</v>
      </c>
      <c r="U1519">
        <f t="shared" si="167"/>
        <v>9297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61"/>
        <v>2.0536666666666665</v>
      </c>
      <c r="P1520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3">
        <f t="shared" si="165"/>
        <v>41760.8200462963</v>
      </c>
      <c r="T1520" s="13">
        <f t="shared" si="166"/>
        <v>41790.8200462963</v>
      </c>
      <c r="U1520">
        <f t="shared" si="167"/>
        <v>15805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61"/>
        <v>1.033638888888889</v>
      </c>
      <c r="P1521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3">
        <f t="shared" si="165"/>
        <v>41782.741701388892</v>
      </c>
      <c r="T1521" s="13">
        <f t="shared" si="166"/>
        <v>41810.915972222225</v>
      </c>
      <c r="U1521">
        <f t="shared" si="167"/>
        <v>302.75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61"/>
        <v>1.0347222222222223</v>
      </c>
      <c r="P1522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3">
        <f t="shared" si="165"/>
        <v>41955.857789351852</v>
      </c>
      <c r="T1522" s="13">
        <f t="shared" si="166"/>
        <v>41992.166666666672</v>
      </c>
      <c r="U1522">
        <f t="shared" si="167"/>
        <v>625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61"/>
        <v>1.0681333333333334</v>
      </c>
      <c r="P1523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3">
        <f t="shared" si="165"/>
        <v>42493.167719907404</v>
      </c>
      <c r="T1523" s="13">
        <f t="shared" si="166"/>
        <v>42528.167719907404</v>
      </c>
      <c r="U1523">
        <f t="shared" si="167"/>
        <v>2555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61"/>
        <v>1.3896574712643677</v>
      </c>
      <c r="P1524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3">
        <f t="shared" si="165"/>
        <v>41899.830312500002</v>
      </c>
      <c r="T1524" s="13">
        <f t="shared" si="166"/>
        <v>41929.830312500002</v>
      </c>
      <c r="U1524">
        <f t="shared" si="167"/>
        <v>16950.099999999999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61"/>
        <v>1.2484324324324325</v>
      </c>
      <c r="P1525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3">
        <f t="shared" si="165"/>
        <v>41964.751342592594</v>
      </c>
      <c r="T1525" s="13">
        <f t="shared" si="166"/>
        <v>41996</v>
      </c>
      <c r="U1525">
        <f t="shared" si="167"/>
        <v>4596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61"/>
        <v>2.0699999999999998</v>
      </c>
      <c r="P1526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3">
        <f t="shared" si="165"/>
        <v>42756.501041666663</v>
      </c>
      <c r="T1526" s="13">
        <f t="shared" si="166"/>
        <v>42786.501041666663</v>
      </c>
      <c r="U1526">
        <f t="shared" si="167"/>
        <v>3210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61"/>
        <v>1.7400576923076922</v>
      </c>
      <c r="P1527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3">
        <f t="shared" si="165"/>
        <v>42570.702986111108</v>
      </c>
      <c r="T1527" s="13">
        <f t="shared" si="166"/>
        <v>42600.702986111108</v>
      </c>
      <c r="U1527">
        <f t="shared" si="167"/>
        <v>1924.1499999999996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61"/>
        <v>1.2032608695652174</v>
      </c>
      <c r="P1528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3">
        <f t="shared" si="165"/>
        <v>42339.276006944448</v>
      </c>
      <c r="T1528" s="13">
        <f t="shared" si="166"/>
        <v>42388.276006944448</v>
      </c>
      <c r="U1528">
        <f t="shared" si="167"/>
        <v>4675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61"/>
        <v>1.1044428571428573</v>
      </c>
      <c r="P1529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3">
        <f t="shared" si="165"/>
        <v>42780.600532407407</v>
      </c>
      <c r="T1529" s="13">
        <f t="shared" si="166"/>
        <v>42808.558865740735</v>
      </c>
      <c r="U1529">
        <f t="shared" si="167"/>
        <v>365.55000000000018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61"/>
        <v>2.8156666666666665</v>
      </c>
      <c r="P1530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3">
        <f t="shared" si="165"/>
        <v>42736.732893518521</v>
      </c>
      <c r="T1530" s="13">
        <f t="shared" si="166"/>
        <v>42767</v>
      </c>
      <c r="U1530">
        <f t="shared" si="167"/>
        <v>5447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61"/>
        <v>1.0067894736842105</v>
      </c>
      <c r="P1531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3">
        <f t="shared" si="165"/>
        <v>42052.628703703704</v>
      </c>
      <c r="T1531" s="13">
        <f t="shared" si="166"/>
        <v>42082.587037037039</v>
      </c>
      <c r="U1531">
        <f t="shared" si="167"/>
        <v>129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61"/>
        <v>1.3482571428571428</v>
      </c>
      <c r="P1532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3">
        <f t="shared" si="165"/>
        <v>42275.767303240747</v>
      </c>
      <c r="T1532" s="13">
        <f t="shared" si="166"/>
        <v>42300.767303240747</v>
      </c>
      <c r="U1532">
        <f t="shared" si="167"/>
        <v>12189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61"/>
        <v>1.7595744680851064</v>
      </c>
      <c r="P1533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3">
        <f t="shared" si="165"/>
        <v>41941.802384259259</v>
      </c>
      <c r="T1533" s="13">
        <f t="shared" si="166"/>
        <v>41974.125</v>
      </c>
      <c r="U1533">
        <f t="shared" si="167"/>
        <v>1785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61"/>
        <v>4.8402000000000003</v>
      </c>
      <c r="P1534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3">
        <f t="shared" si="165"/>
        <v>42391.475289351853</v>
      </c>
      <c r="T1534" s="13">
        <f t="shared" si="166"/>
        <v>42415.625</v>
      </c>
      <c r="U1534">
        <f t="shared" si="167"/>
        <v>19201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61"/>
        <v>1.4514</v>
      </c>
      <c r="P1535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3">
        <f t="shared" si="165"/>
        <v>42443.00204861111</v>
      </c>
      <c r="T1535" s="13">
        <f t="shared" si="166"/>
        <v>42492.165972222225</v>
      </c>
      <c r="U1535">
        <f t="shared" si="167"/>
        <v>20313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61"/>
        <v>4.1773333333333333</v>
      </c>
      <c r="P1536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3">
        <f t="shared" si="165"/>
        <v>42221.67432870371</v>
      </c>
      <c r="T1536" s="13">
        <f t="shared" si="166"/>
        <v>42251.67432870371</v>
      </c>
      <c r="U1536">
        <f t="shared" si="167"/>
        <v>23830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61"/>
        <v>1.3242499999999999</v>
      </c>
      <c r="P1537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3">
        <f t="shared" si="165"/>
        <v>42484.829062500001</v>
      </c>
      <c r="T1537" s="13">
        <f t="shared" si="166"/>
        <v>42513.916666666672</v>
      </c>
      <c r="U1537">
        <f t="shared" si="167"/>
        <v>1297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61"/>
        <v>2.5030841666666666</v>
      </c>
      <c r="P1538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3">
        <f t="shared" si="165"/>
        <v>42213.802199074074</v>
      </c>
      <c r="T1538" s="13">
        <f t="shared" si="166"/>
        <v>42243.802199074074</v>
      </c>
      <c r="U1538">
        <f t="shared" si="167"/>
        <v>18037.009999999998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68">E1539/D1539</f>
        <v>1.7989999999999999</v>
      </c>
      <c r="P1539">
        <f t="shared" ref="P1539:P1602" si="169">E1539/L1539</f>
        <v>96.375</v>
      </c>
      <c r="Q1539" t="str">
        <f t="shared" ref="Q1539:Q1602" si="170">LEFT(N1539,SEARCH("/",N1539,1)-1)</f>
        <v>photography</v>
      </c>
      <c r="R1539" t="str">
        <f t="shared" ref="R1539:R1602" si="171">MID(N1539,SEARCH("/",N1539,1)+1,50)</f>
        <v>photobooks</v>
      </c>
      <c r="S1539" s="13">
        <f t="shared" ref="S1539:S1602" si="172">(((J1539/60)/60)/24)+DATE(1970,1,1)</f>
        <v>42552.315127314811</v>
      </c>
      <c r="T1539" s="13">
        <f t="shared" ref="T1539:T1602" si="173">(((I1539/60)/60)/24)+DATE(1970,1,1)</f>
        <v>42588.75</v>
      </c>
      <c r="U1539">
        <f t="shared" ref="U1539:U1602" si="174">E1539-D1539</f>
        <v>9588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68"/>
        <v>1.0262857142857142</v>
      </c>
      <c r="P1540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3">
        <f t="shared" si="172"/>
        <v>41981.782060185185</v>
      </c>
      <c r="T1540" s="13">
        <f t="shared" si="173"/>
        <v>42026.782060185185</v>
      </c>
      <c r="U1540">
        <f t="shared" si="174"/>
        <v>184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68"/>
        <v>1.359861</v>
      </c>
      <c r="P1541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3">
        <f t="shared" si="172"/>
        <v>42705.919201388882</v>
      </c>
      <c r="T1541" s="13">
        <f t="shared" si="173"/>
        <v>42738.919201388882</v>
      </c>
      <c r="U1541">
        <f t="shared" si="174"/>
        <v>7197.2200000000012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68"/>
        <v>1.1786666666666668</v>
      </c>
      <c r="P1542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3">
        <f t="shared" si="172"/>
        <v>41939.00712962963</v>
      </c>
      <c r="T1542" s="13">
        <f t="shared" si="173"/>
        <v>41969.052083333328</v>
      </c>
      <c r="U1542">
        <f t="shared" si="174"/>
        <v>2680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68"/>
        <v>3.3333333333333332E-4</v>
      </c>
      <c r="P1543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3">
        <f t="shared" si="172"/>
        <v>41974.712245370371</v>
      </c>
      <c r="T1543" s="13">
        <f t="shared" si="173"/>
        <v>42004.712245370371</v>
      </c>
      <c r="U1543">
        <f t="shared" si="174"/>
        <v>-17994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68"/>
        <v>0.04</v>
      </c>
      <c r="P1544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3">
        <f t="shared" si="172"/>
        <v>42170.996527777781</v>
      </c>
      <c r="T1544" s="13">
        <f t="shared" si="173"/>
        <v>42185.996527777781</v>
      </c>
      <c r="U1544">
        <f t="shared" si="174"/>
        <v>-480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68"/>
        <v>4.4444444444444444E-3</v>
      </c>
      <c r="P1545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3">
        <f t="shared" si="172"/>
        <v>41935.509652777779</v>
      </c>
      <c r="T1545" s="13">
        <f t="shared" si="173"/>
        <v>41965.551319444443</v>
      </c>
      <c r="U1545">
        <f t="shared" si="174"/>
        <v>-2240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68"/>
        <v>0</v>
      </c>
      <c r="P1546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13">
        <f t="shared" si="172"/>
        <v>42053.051203703704</v>
      </c>
      <c r="T1546" s="13">
        <f t="shared" si="173"/>
        <v>42095.012499999997</v>
      </c>
      <c r="U1546">
        <f t="shared" si="174"/>
        <v>-1000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68"/>
        <v>3.3333333333333332E-4</v>
      </c>
      <c r="P1547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3">
        <f t="shared" si="172"/>
        <v>42031.884652777779</v>
      </c>
      <c r="T1547" s="13">
        <f t="shared" si="173"/>
        <v>42065.886111111111</v>
      </c>
      <c r="U1547">
        <f t="shared" si="174"/>
        <v>-2999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68"/>
        <v>0.28899999999999998</v>
      </c>
      <c r="P1548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3">
        <f t="shared" si="172"/>
        <v>41839.212951388887</v>
      </c>
      <c r="T1548" s="13">
        <f t="shared" si="173"/>
        <v>41899.212951388887</v>
      </c>
      <c r="U1548">
        <f t="shared" si="174"/>
        <v>-711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68"/>
        <v>0</v>
      </c>
      <c r="P1549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13">
        <f t="shared" si="172"/>
        <v>42782.426875000005</v>
      </c>
      <c r="T1549" s="13">
        <f t="shared" si="173"/>
        <v>42789.426875000005</v>
      </c>
      <c r="U1549">
        <f t="shared" si="174"/>
        <v>-20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68"/>
        <v>8.5714285714285715E-2</v>
      </c>
      <c r="P1550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3">
        <f t="shared" si="172"/>
        <v>42286.88217592593</v>
      </c>
      <c r="T1550" s="13">
        <f t="shared" si="173"/>
        <v>42316.923842592587</v>
      </c>
      <c r="U1550">
        <f t="shared" si="174"/>
        <v>-640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68"/>
        <v>0.34</v>
      </c>
      <c r="P1551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3">
        <f t="shared" si="172"/>
        <v>42281.136099537034</v>
      </c>
      <c r="T1551" s="13">
        <f t="shared" si="173"/>
        <v>42311.177766203706</v>
      </c>
      <c r="U1551">
        <f t="shared" si="174"/>
        <v>-330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68"/>
        <v>0.13466666666666666</v>
      </c>
      <c r="P1552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3">
        <f t="shared" si="172"/>
        <v>42472.449467592596</v>
      </c>
      <c r="T1552" s="13">
        <f t="shared" si="173"/>
        <v>42502.449467592596</v>
      </c>
      <c r="U1552">
        <f t="shared" si="174"/>
        <v>-649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68"/>
        <v>0</v>
      </c>
      <c r="P1553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13">
        <f t="shared" si="172"/>
        <v>42121.824525462958</v>
      </c>
      <c r="T1553" s="13">
        <f t="shared" si="173"/>
        <v>42151.824525462958</v>
      </c>
      <c r="U1553">
        <f t="shared" si="174"/>
        <v>-3500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68"/>
        <v>0.49186046511627907</v>
      </c>
      <c r="P1554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3">
        <f t="shared" si="172"/>
        <v>41892.688750000001</v>
      </c>
      <c r="T1554" s="13">
        <f t="shared" si="173"/>
        <v>41913.165972222225</v>
      </c>
      <c r="U1554">
        <f t="shared" si="174"/>
        <v>-2185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68"/>
        <v>0</v>
      </c>
      <c r="P1555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13">
        <f t="shared" si="172"/>
        <v>42219.282951388886</v>
      </c>
      <c r="T1555" s="13">
        <f t="shared" si="173"/>
        <v>42249.282951388886</v>
      </c>
      <c r="U1555">
        <f t="shared" si="174"/>
        <v>-6000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68"/>
        <v>0</v>
      </c>
      <c r="P1556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13">
        <f t="shared" si="172"/>
        <v>42188.252199074079</v>
      </c>
      <c r="T1556" s="13">
        <f t="shared" si="173"/>
        <v>42218.252199074079</v>
      </c>
      <c r="U1556">
        <f t="shared" si="174"/>
        <v>-20000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68"/>
        <v>0</v>
      </c>
      <c r="P1557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13">
        <f t="shared" si="172"/>
        <v>42241.613796296297</v>
      </c>
      <c r="T1557" s="13">
        <f t="shared" si="173"/>
        <v>42264.708333333328</v>
      </c>
      <c r="U1557">
        <f t="shared" si="174"/>
        <v>-750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68"/>
        <v>0.45133333333333331</v>
      </c>
      <c r="P1558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3">
        <f t="shared" si="172"/>
        <v>42525.153055555551</v>
      </c>
      <c r="T1558" s="13">
        <f t="shared" si="173"/>
        <v>42555.153055555551</v>
      </c>
      <c r="U1558">
        <f t="shared" si="174"/>
        <v>-823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68"/>
        <v>0.04</v>
      </c>
      <c r="P1559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3">
        <f t="shared" si="172"/>
        <v>41871.65315972222</v>
      </c>
      <c r="T1559" s="13">
        <f t="shared" si="173"/>
        <v>41902.65315972222</v>
      </c>
      <c r="U1559">
        <f t="shared" si="174"/>
        <v>-2400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68"/>
        <v>4.6666666666666669E-2</v>
      </c>
      <c r="P1560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3">
        <f t="shared" si="172"/>
        <v>42185.397673611107</v>
      </c>
      <c r="T1560" s="13">
        <f t="shared" si="173"/>
        <v>42244.508333333331</v>
      </c>
      <c r="U1560">
        <f t="shared" si="174"/>
        <v>-715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68"/>
        <v>3.3333333333333335E-3</v>
      </c>
      <c r="P1561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3">
        <f t="shared" si="172"/>
        <v>42108.05322916666</v>
      </c>
      <c r="T1561" s="13">
        <f t="shared" si="173"/>
        <v>42123.05322916666</v>
      </c>
      <c r="U1561">
        <f t="shared" si="174"/>
        <v>-14950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68"/>
        <v>3.7600000000000001E-2</v>
      </c>
      <c r="P1562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3">
        <f t="shared" si="172"/>
        <v>41936.020752314813</v>
      </c>
      <c r="T1562" s="13">
        <f t="shared" si="173"/>
        <v>41956.062418981484</v>
      </c>
      <c r="U1562">
        <f t="shared" si="174"/>
        <v>-2406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68"/>
        <v>6.7000000000000002E-3</v>
      </c>
      <c r="P1563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3">
        <f t="shared" si="172"/>
        <v>41555.041701388887</v>
      </c>
      <c r="T1563" s="13">
        <f t="shared" si="173"/>
        <v>41585.083368055559</v>
      </c>
      <c r="U1563">
        <f t="shared" si="174"/>
        <v>-9933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68"/>
        <v>0</v>
      </c>
      <c r="P1564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13">
        <f t="shared" si="172"/>
        <v>40079.566157407404</v>
      </c>
      <c r="T1564" s="13">
        <f t="shared" si="173"/>
        <v>40149.034722222219</v>
      </c>
      <c r="U1564">
        <f t="shared" si="174"/>
        <v>-4000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68"/>
        <v>1.4166666666666666E-2</v>
      </c>
      <c r="P1565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3">
        <f t="shared" si="172"/>
        <v>41652.742488425924</v>
      </c>
      <c r="T1565" s="13">
        <f t="shared" si="173"/>
        <v>41712.700821759259</v>
      </c>
      <c r="U1565">
        <f t="shared" si="174"/>
        <v>-5915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68"/>
        <v>1E-3</v>
      </c>
      <c r="P156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3">
        <f t="shared" si="172"/>
        <v>42121.367002314815</v>
      </c>
      <c r="T1566" s="13">
        <f t="shared" si="173"/>
        <v>42152.836805555555</v>
      </c>
      <c r="U1566">
        <f t="shared" si="174"/>
        <v>-9990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68"/>
        <v>2.5000000000000001E-2</v>
      </c>
      <c r="P156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3">
        <f t="shared" si="172"/>
        <v>40672.729872685188</v>
      </c>
      <c r="T1567" s="13">
        <f t="shared" si="173"/>
        <v>40702.729872685188</v>
      </c>
      <c r="U1567">
        <f t="shared" si="174"/>
        <v>-3900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68"/>
        <v>0.21249999999999999</v>
      </c>
      <c r="P1568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3">
        <f t="shared" si="172"/>
        <v>42549.916712962964</v>
      </c>
      <c r="T1568" s="13">
        <f t="shared" si="173"/>
        <v>42578.916666666672</v>
      </c>
      <c r="U1568">
        <f t="shared" si="174"/>
        <v>-23625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68"/>
        <v>4.1176470588235294E-2</v>
      </c>
      <c r="P1569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3">
        <f t="shared" si="172"/>
        <v>41671.936863425923</v>
      </c>
      <c r="T1569" s="13">
        <f t="shared" si="173"/>
        <v>41687</v>
      </c>
      <c r="U1569">
        <f t="shared" si="174"/>
        <v>-8150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68"/>
        <v>0.13639999999999999</v>
      </c>
      <c r="P1570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3">
        <f t="shared" si="172"/>
        <v>41962.062326388885</v>
      </c>
      <c r="T1570" s="13">
        <f t="shared" si="173"/>
        <v>41997.062326388885</v>
      </c>
      <c r="U1570">
        <f t="shared" si="174"/>
        <v>-21590</v>
      </c>
    </row>
    <row r="1571" spans="1:21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68"/>
        <v>0</v>
      </c>
      <c r="P1571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13">
        <f t="shared" si="172"/>
        <v>41389.679560185185</v>
      </c>
      <c r="T1571" s="13">
        <f t="shared" si="173"/>
        <v>41419.679560185185</v>
      </c>
      <c r="U1571">
        <f t="shared" si="174"/>
        <v>-30000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68"/>
        <v>0.41399999999999998</v>
      </c>
      <c r="P1572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3">
        <f t="shared" si="172"/>
        <v>42438.813449074078</v>
      </c>
      <c r="T1572" s="13">
        <f t="shared" si="173"/>
        <v>42468.771782407406</v>
      </c>
      <c r="U1572">
        <f t="shared" si="174"/>
        <v>-3516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68"/>
        <v>6.6115702479338841E-3</v>
      </c>
      <c r="P1573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3">
        <f t="shared" si="172"/>
        <v>42144.769479166673</v>
      </c>
      <c r="T1573" s="13">
        <f t="shared" si="173"/>
        <v>42174.769479166673</v>
      </c>
      <c r="U1573">
        <f t="shared" si="174"/>
        <v>-12020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68"/>
        <v>0.05</v>
      </c>
      <c r="P1574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3">
        <f t="shared" si="172"/>
        <v>42404.033090277779</v>
      </c>
      <c r="T1574" s="13">
        <f t="shared" si="173"/>
        <v>42428.999305555553</v>
      </c>
      <c r="U1574">
        <f t="shared" si="174"/>
        <v>-2375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68"/>
        <v>2.4777777777777777E-2</v>
      </c>
      <c r="P1575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3">
        <f t="shared" si="172"/>
        <v>42786.000023148154</v>
      </c>
      <c r="T1575" s="13">
        <f t="shared" si="173"/>
        <v>42826.165972222225</v>
      </c>
      <c r="U1575">
        <f t="shared" si="174"/>
        <v>-8777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68"/>
        <v>5.0599999999999999E-2</v>
      </c>
      <c r="P1576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3">
        <f t="shared" si="172"/>
        <v>42017.927418981482</v>
      </c>
      <c r="T1576" s="13">
        <f t="shared" si="173"/>
        <v>42052.927418981482</v>
      </c>
      <c r="U1576">
        <f t="shared" si="174"/>
        <v>-9494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68"/>
        <v>0.2291</v>
      </c>
      <c r="P1577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3">
        <f t="shared" si="172"/>
        <v>41799.524259259262</v>
      </c>
      <c r="T1577" s="13">
        <f t="shared" si="173"/>
        <v>41829.524259259262</v>
      </c>
      <c r="U1577">
        <f t="shared" si="174"/>
        <v>-7709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68"/>
        <v>0.13</v>
      </c>
      <c r="P1578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3">
        <f t="shared" si="172"/>
        <v>42140.879259259258</v>
      </c>
      <c r="T1578" s="13">
        <f t="shared" si="173"/>
        <v>42185.879259259258</v>
      </c>
      <c r="U1578">
        <f t="shared" si="174"/>
        <v>-4350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68"/>
        <v>5.4999999999999997E-3</v>
      </c>
      <c r="P1579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3">
        <f t="shared" si="172"/>
        <v>41054.847777777781</v>
      </c>
      <c r="T1579" s="13">
        <f t="shared" si="173"/>
        <v>41114.847777777781</v>
      </c>
      <c r="U1579">
        <f t="shared" si="174"/>
        <v>-9945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68"/>
        <v>0.10806536636794939</v>
      </c>
      <c r="P1580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3">
        <f t="shared" si="172"/>
        <v>40399.065868055557</v>
      </c>
      <c r="T1580" s="13">
        <f t="shared" si="173"/>
        <v>40423.083333333336</v>
      </c>
      <c r="U1580">
        <f t="shared" si="174"/>
        <v>-1692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68"/>
        <v>8.4008400840084006E-3</v>
      </c>
      <c r="P1581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3">
        <f t="shared" si="172"/>
        <v>41481.996423611112</v>
      </c>
      <c r="T1581" s="13">
        <f t="shared" si="173"/>
        <v>41514.996423611112</v>
      </c>
      <c r="U1581">
        <f t="shared" si="174"/>
        <v>-3305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68"/>
        <v>0</v>
      </c>
      <c r="P1582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13">
        <f t="shared" si="172"/>
        <v>40990.050069444449</v>
      </c>
      <c r="T1582" s="13">
        <f t="shared" si="173"/>
        <v>41050.050069444449</v>
      </c>
      <c r="U1582">
        <f t="shared" si="174"/>
        <v>-1750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68"/>
        <v>5.0000000000000001E-3</v>
      </c>
      <c r="P1583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3">
        <f t="shared" si="172"/>
        <v>42325.448958333334</v>
      </c>
      <c r="T1583" s="13">
        <f t="shared" si="173"/>
        <v>42357.448958333334</v>
      </c>
      <c r="U1583">
        <f t="shared" si="174"/>
        <v>-995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68"/>
        <v>9.2999999999999999E-2</v>
      </c>
      <c r="P1584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3">
        <f t="shared" si="172"/>
        <v>42246.789965277778</v>
      </c>
      <c r="T1584" s="13">
        <f t="shared" si="173"/>
        <v>42303.888888888891</v>
      </c>
      <c r="U1584">
        <f t="shared" si="174"/>
        <v>-907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68"/>
        <v>7.5000000000000002E-4</v>
      </c>
      <c r="P1585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3">
        <f t="shared" si="172"/>
        <v>41877.904988425929</v>
      </c>
      <c r="T1585" s="13">
        <f t="shared" si="173"/>
        <v>41907.904988425929</v>
      </c>
      <c r="U1585">
        <f t="shared" si="174"/>
        <v>-19985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68"/>
        <v>0</v>
      </c>
      <c r="P1586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13">
        <f t="shared" si="172"/>
        <v>41779.649317129632</v>
      </c>
      <c r="T1586" s="13">
        <f t="shared" si="173"/>
        <v>41789.649317129632</v>
      </c>
      <c r="U1586">
        <f t="shared" si="174"/>
        <v>-1200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68"/>
        <v>0.79</v>
      </c>
      <c r="P1587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3">
        <f t="shared" si="172"/>
        <v>42707.895462962959</v>
      </c>
      <c r="T1587" s="13">
        <f t="shared" si="173"/>
        <v>42729.458333333328</v>
      </c>
      <c r="U1587">
        <f t="shared" si="174"/>
        <v>-420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68"/>
        <v>0</v>
      </c>
      <c r="P1588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13">
        <f t="shared" si="172"/>
        <v>42069.104421296302</v>
      </c>
      <c r="T1588" s="13">
        <f t="shared" si="173"/>
        <v>42099.062754629631</v>
      </c>
      <c r="U1588">
        <f t="shared" si="174"/>
        <v>-1500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68"/>
        <v>1.3333333333333334E-4</v>
      </c>
      <c r="P1589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3">
        <f t="shared" si="172"/>
        <v>41956.950983796298</v>
      </c>
      <c r="T1589" s="13">
        <f t="shared" si="173"/>
        <v>41986.950983796298</v>
      </c>
      <c r="U1589">
        <f t="shared" si="174"/>
        <v>-7499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68"/>
        <v>0</v>
      </c>
      <c r="P1590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13">
        <f t="shared" si="172"/>
        <v>42005.24998842593</v>
      </c>
      <c r="T1590" s="13">
        <f t="shared" si="173"/>
        <v>42035.841666666667</v>
      </c>
      <c r="U1590">
        <f t="shared" si="174"/>
        <v>-516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68"/>
        <v>0</v>
      </c>
      <c r="P1591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13">
        <f t="shared" si="172"/>
        <v>42256.984791666662</v>
      </c>
      <c r="T1591" s="13">
        <f t="shared" si="173"/>
        <v>42286.984791666662</v>
      </c>
      <c r="U1591">
        <f t="shared" si="174"/>
        <v>-1200</v>
      </c>
    </row>
    <row r="1592" spans="1:21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68"/>
        <v>1.7000000000000001E-2</v>
      </c>
      <c r="P1592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3">
        <f t="shared" si="172"/>
        <v>42240.857222222221</v>
      </c>
      <c r="T1592" s="13">
        <f t="shared" si="173"/>
        <v>42270.857222222221</v>
      </c>
      <c r="U1592">
        <f t="shared" si="174"/>
        <v>-58980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68"/>
        <v>0.29228571428571426</v>
      </c>
      <c r="P1593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3">
        <f t="shared" si="172"/>
        <v>42433.726168981477</v>
      </c>
      <c r="T1593" s="13">
        <f t="shared" si="173"/>
        <v>42463.68450231482</v>
      </c>
      <c r="U1593">
        <f t="shared" si="174"/>
        <v>-9908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68"/>
        <v>0</v>
      </c>
      <c r="P1594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13">
        <f t="shared" si="172"/>
        <v>42046.072743055556</v>
      </c>
      <c r="T1594" s="13">
        <f t="shared" si="173"/>
        <v>42091.031076388885</v>
      </c>
      <c r="U1594">
        <f t="shared" si="174"/>
        <v>-25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68"/>
        <v>1.3636363636363637E-4</v>
      </c>
      <c r="P1595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3">
        <f t="shared" si="172"/>
        <v>42033.845543981486</v>
      </c>
      <c r="T1595" s="13">
        <f t="shared" si="173"/>
        <v>42063.845543981486</v>
      </c>
      <c r="U1595">
        <f t="shared" si="174"/>
        <v>-21997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68"/>
        <v>0.20499999999999999</v>
      </c>
      <c r="P159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3">
        <f t="shared" si="172"/>
        <v>42445.712754629625</v>
      </c>
      <c r="T1596" s="13">
        <f t="shared" si="173"/>
        <v>42505.681249999994</v>
      </c>
      <c r="U1596">
        <f t="shared" si="174"/>
        <v>-795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68"/>
        <v>2.8E-3</v>
      </c>
      <c r="P1597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3">
        <f t="shared" si="172"/>
        <v>41780.050092592595</v>
      </c>
      <c r="T1597" s="13">
        <f t="shared" si="173"/>
        <v>41808.842361111114</v>
      </c>
      <c r="U1597">
        <f t="shared" si="174"/>
        <v>-99720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68"/>
        <v>2.3076923076923078E-2</v>
      </c>
      <c r="P1598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3">
        <f t="shared" si="172"/>
        <v>41941.430196759262</v>
      </c>
      <c r="T1598" s="13">
        <f t="shared" si="173"/>
        <v>41986.471863425926</v>
      </c>
      <c r="U1598">
        <f t="shared" si="174"/>
        <v>-3175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68"/>
        <v>0</v>
      </c>
      <c r="P1599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13">
        <f t="shared" si="172"/>
        <v>42603.354131944448</v>
      </c>
      <c r="T1599" s="13">
        <f t="shared" si="173"/>
        <v>42633.354131944448</v>
      </c>
      <c r="U1599">
        <f t="shared" si="174"/>
        <v>-15000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68"/>
        <v>1.25E-3</v>
      </c>
      <c r="P1600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3">
        <f t="shared" si="172"/>
        <v>42151.667337962965</v>
      </c>
      <c r="T1600" s="13">
        <f t="shared" si="173"/>
        <v>42211.667337962965</v>
      </c>
      <c r="U1600">
        <f t="shared" si="174"/>
        <v>-799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68"/>
        <v>0</v>
      </c>
      <c r="P1601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13">
        <f t="shared" si="172"/>
        <v>42438.53907407407</v>
      </c>
      <c r="T1601" s="13">
        <f t="shared" si="173"/>
        <v>42468.497407407413</v>
      </c>
      <c r="U1601">
        <f t="shared" si="174"/>
        <v>-500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68"/>
        <v>7.3400000000000007E-2</v>
      </c>
      <c r="P1602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3">
        <f t="shared" si="172"/>
        <v>41791.057314814818</v>
      </c>
      <c r="T1602" s="13">
        <f t="shared" si="173"/>
        <v>41835.21597222222</v>
      </c>
      <c r="U1602">
        <f t="shared" si="174"/>
        <v>-4633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75">E1603/D1603</f>
        <v>1.082492</v>
      </c>
      <c r="P1603">
        <f t="shared" ref="P1603:P1666" si="176">E1603/L1603</f>
        <v>48.325535714285714</v>
      </c>
      <c r="Q1603" t="str">
        <f t="shared" ref="Q1603:Q1666" si="177">LEFT(N1603,SEARCH("/",N1603,1)-1)</f>
        <v>music</v>
      </c>
      <c r="R1603" t="str">
        <f t="shared" ref="R1603:R1666" si="178">MID(N1603,SEARCH("/",N1603,1)+1,50)</f>
        <v>rock</v>
      </c>
      <c r="S1603" s="13">
        <f t="shared" ref="S1603:S1666" si="179">(((J1603/60)/60)/24)+DATE(1970,1,1)</f>
        <v>40638.092974537038</v>
      </c>
      <c r="T1603" s="13">
        <f t="shared" ref="T1603:T1666" si="180">(((I1603/60)/60)/24)+DATE(1970,1,1)</f>
        <v>40668.092974537038</v>
      </c>
      <c r="U1603">
        <f t="shared" ref="U1603:U1666" si="181">E1603-D1603</f>
        <v>206.23000000000002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75"/>
        <v>1.0016666666666667</v>
      </c>
      <c r="P1604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3">
        <f t="shared" si="179"/>
        <v>40788.297650462962</v>
      </c>
      <c r="T1604" s="13">
        <f t="shared" si="180"/>
        <v>40830.958333333336</v>
      </c>
      <c r="U1604">
        <f t="shared" si="181"/>
        <v>2.5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75"/>
        <v>1.0003299999999999</v>
      </c>
      <c r="P1605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3">
        <f t="shared" si="179"/>
        <v>40876.169664351852</v>
      </c>
      <c r="T1605" s="13">
        <f t="shared" si="180"/>
        <v>40936.169664351852</v>
      </c>
      <c r="U1605">
        <f t="shared" si="181"/>
        <v>0.66000000000008185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75"/>
        <v>1.2210714285714286</v>
      </c>
      <c r="P1606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3">
        <f t="shared" si="179"/>
        <v>40945.845312500001</v>
      </c>
      <c r="T1606" s="13">
        <f t="shared" si="180"/>
        <v>40985.80364583333</v>
      </c>
      <c r="U1606">
        <f t="shared" si="181"/>
        <v>619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75"/>
        <v>1.0069333333333335</v>
      </c>
      <c r="P1607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3">
        <f t="shared" si="179"/>
        <v>40747.012881944444</v>
      </c>
      <c r="T1607" s="13">
        <f t="shared" si="180"/>
        <v>40756.291666666664</v>
      </c>
      <c r="U1607">
        <f t="shared" si="181"/>
        <v>41.600000000000364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75"/>
        <v>1.01004125</v>
      </c>
      <c r="P1608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3">
        <f t="shared" si="179"/>
        <v>40536.111550925925</v>
      </c>
      <c r="T1608" s="13">
        <f t="shared" si="180"/>
        <v>40626.069884259261</v>
      </c>
      <c r="U1608">
        <f t="shared" si="181"/>
        <v>80.329999999999927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75"/>
        <v>1.4511000000000001</v>
      </c>
      <c r="P1609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3">
        <f t="shared" si="179"/>
        <v>41053.80846064815</v>
      </c>
      <c r="T1609" s="13">
        <f t="shared" si="180"/>
        <v>41074.80846064815</v>
      </c>
      <c r="U1609">
        <f t="shared" si="181"/>
        <v>4511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75"/>
        <v>1.0125</v>
      </c>
      <c r="P1610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3">
        <f t="shared" si="179"/>
        <v>41607.83085648148</v>
      </c>
      <c r="T1610" s="13">
        <f t="shared" si="180"/>
        <v>41640.226388888892</v>
      </c>
      <c r="U1610">
        <f t="shared" si="181"/>
        <v>15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75"/>
        <v>1.1833333333333333</v>
      </c>
      <c r="P1611">
        <f t="shared" si="176"/>
        <v>443.75</v>
      </c>
      <c r="Q1611" t="str">
        <f t="shared" si="177"/>
        <v>music</v>
      </c>
      <c r="R1611" t="str">
        <f t="shared" si="178"/>
        <v>rock</v>
      </c>
      <c r="S1611" s="13">
        <f t="shared" si="179"/>
        <v>40796.001261574071</v>
      </c>
      <c r="T1611" s="13">
        <f t="shared" si="180"/>
        <v>40849.333333333336</v>
      </c>
      <c r="U1611">
        <f t="shared" si="181"/>
        <v>275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75"/>
        <v>2.7185000000000001</v>
      </c>
      <c r="P1612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3">
        <f t="shared" si="179"/>
        <v>41228.924884259257</v>
      </c>
      <c r="T1612" s="13">
        <f t="shared" si="180"/>
        <v>41258.924884259257</v>
      </c>
      <c r="U1612">
        <f t="shared" si="181"/>
        <v>3437</v>
      </c>
    </row>
    <row r="1613" spans="1:21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75"/>
        <v>1.25125</v>
      </c>
      <c r="P1613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3">
        <f t="shared" si="179"/>
        <v>41409.00037037037</v>
      </c>
      <c r="T1613" s="13">
        <f t="shared" si="180"/>
        <v>41430.00037037037</v>
      </c>
      <c r="U1613">
        <f t="shared" si="181"/>
        <v>201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75"/>
        <v>1.1000000000000001</v>
      </c>
      <c r="P1614">
        <f t="shared" si="176"/>
        <v>50</v>
      </c>
      <c r="Q1614" t="str">
        <f t="shared" si="177"/>
        <v>music</v>
      </c>
      <c r="R1614" t="str">
        <f t="shared" si="178"/>
        <v>rock</v>
      </c>
      <c r="S1614" s="13">
        <f t="shared" si="179"/>
        <v>41246.874814814815</v>
      </c>
      <c r="T1614" s="13">
        <f t="shared" si="180"/>
        <v>41276.874814814815</v>
      </c>
      <c r="U1614">
        <f t="shared" si="181"/>
        <v>50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75"/>
        <v>1.0149999999999999</v>
      </c>
      <c r="P1615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3">
        <f t="shared" si="179"/>
        <v>41082.069467592592</v>
      </c>
      <c r="T1615" s="13">
        <f t="shared" si="180"/>
        <v>41112.069467592592</v>
      </c>
      <c r="U1615">
        <f t="shared" si="181"/>
        <v>15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75"/>
        <v>1.0269999999999999</v>
      </c>
      <c r="P1616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3">
        <f t="shared" si="179"/>
        <v>41794.981122685182</v>
      </c>
      <c r="T1616" s="13">
        <f t="shared" si="180"/>
        <v>41854.708333333336</v>
      </c>
      <c r="U1616">
        <f t="shared" si="181"/>
        <v>135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75"/>
        <v>1.1412500000000001</v>
      </c>
      <c r="P1617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3">
        <f t="shared" si="179"/>
        <v>40845.050879629627</v>
      </c>
      <c r="T1617" s="13">
        <f t="shared" si="180"/>
        <v>40890.092546296299</v>
      </c>
      <c r="U1617">
        <f t="shared" si="181"/>
        <v>1130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75"/>
        <v>1.042</v>
      </c>
      <c r="P1618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3">
        <f t="shared" si="179"/>
        <v>41194.715520833335</v>
      </c>
      <c r="T1618" s="13">
        <f t="shared" si="180"/>
        <v>41235.916666666664</v>
      </c>
      <c r="U1618">
        <f t="shared" si="181"/>
        <v>420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75"/>
        <v>1.4585714285714286</v>
      </c>
      <c r="P1619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3">
        <f t="shared" si="179"/>
        <v>41546.664212962962</v>
      </c>
      <c r="T1619" s="13">
        <f t="shared" si="180"/>
        <v>41579.791666666664</v>
      </c>
      <c r="U1619">
        <f t="shared" si="181"/>
        <v>3210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75"/>
        <v>1.0506666666666666</v>
      </c>
      <c r="P1620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3">
        <f t="shared" si="179"/>
        <v>41301.654340277775</v>
      </c>
      <c r="T1620" s="13">
        <f t="shared" si="180"/>
        <v>41341.654340277775</v>
      </c>
      <c r="U1620">
        <f t="shared" si="181"/>
        <v>76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75"/>
        <v>1.3333333333333333</v>
      </c>
      <c r="P1621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3">
        <f t="shared" si="179"/>
        <v>41876.18618055556</v>
      </c>
      <c r="T1621" s="13">
        <f t="shared" si="180"/>
        <v>41897.18618055556</v>
      </c>
      <c r="U1621">
        <f t="shared" si="181"/>
        <v>500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75"/>
        <v>1.1299999999999999</v>
      </c>
      <c r="P1622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3">
        <f t="shared" si="179"/>
        <v>41321.339583333334</v>
      </c>
      <c r="T1622" s="13">
        <f t="shared" si="180"/>
        <v>41328.339583333334</v>
      </c>
      <c r="U1622">
        <f t="shared" si="181"/>
        <v>130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75"/>
        <v>1.212</v>
      </c>
      <c r="P1623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3">
        <f t="shared" si="179"/>
        <v>41003.60665509259</v>
      </c>
      <c r="T1623" s="13">
        <f t="shared" si="180"/>
        <v>41057.165972222225</v>
      </c>
      <c r="U1623">
        <f t="shared" si="181"/>
        <v>1060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75"/>
        <v>1.0172463768115942</v>
      </c>
      <c r="P1624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3">
        <f t="shared" si="179"/>
        <v>41950.29483796296</v>
      </c>
      <c r="T1624" s="13">
        <f t="shared" si="180"/>
        <v>41990.332638888889</v>
      </c>
      <c r="U1624">
        <f t="shared" si="181"/>
        <v>119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75"/>
        <v>1.0106666666666666</v>
      </c>
      <c r="P1625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3">
        <f t="shared" si="179"/>
        <v>41453.688530092593</v>
      </c>
      <c r="T1625" s="13">
        <f t="shared" si="180"/>
        <v>41513.688530092593</v>
      </c>
      <c r="U1625">
        <f t="shared" si="181"/>
        <v>8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75"/>
        <v>1.18</v>
      </c>
      <c r="P1626">
        <f t="shared" si="176"/>
        <v>47.2</v>
      </c>
      <c r="Q1626" t="str">
        <f t="shared" si="177"/>
        <v>music</v>
      </c>
      <c r="R1626" t="str">
        <f t="shared" si="178"/>
        <v>rock</v>
      </c>
      <c r="S1626" s="13">
        <f t="shared" si="179"/>
        <v>41243.367303240739</v>
      </c>
      <c r="T1626" s="13">
        <f t="shared" si="180"/>
        <v>41283.367303240739</v>
      </c>
      <c r="U1626">
        <f t="shared" si="181"/>
        <v>180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75"/>
        <v>1.5533333333333332</v>
      </c>
      <c r="P1627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3">
        <f t="shared" si="179"/>
        <v>41135.699687500004</v>
      </c>
      <c r="T1627" s="13">
        <f t="shared" si="180"/>
        <v>41163.699687500004</v>
      </c>
      <c r="U1627">
        <f t="shared" si="181"/>
        <v>4150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75"/>
        <v>1.0118750000000001</v>
      </c>
      <c r="P1628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3">
        <f t="shared" si="179"/>
        <v>41579.847997685189</v>
      </c>
      <c r="T1628" s="13">
        <f t="shared" si="180"/>
        <v>41609.889664351853</v>
      </c>
      <c r="U1628">
        <f t="shared" si="181"/>
        <v>95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75"/>
        <v>1.17</v>
      </c>
      <c r="P1629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3">
        <f t="shared" si="179"/>
        <v>41205.707048611112</v>
      </c>
      <c r="T1629" s="13">
        <f t="shared" si="180"/>
        <v>41239.207638888889</v>
      </c>
      <c r="U1629">
        <f t="shared" si="181"/>
        <v>340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75"/>
        <v>1.00925</v>
      </c>
      <c r="P1630">
        <f t="shared" si="176"/>
        <v>45.875</v>
      </c>
      <c r="Q1630" t="str">
        <f t="shared" si="177"/>
        <v>music</v>
      </c>
      <c r="R1630" t="str">
        <f t="shared" si="178"/>
        <v>rock</v>
      </c>
      <c r="S1630" s="13">
        <f t="shared" si="179"/>
        <v>41774.737060185187</v>
      </c>
      <c r="T1630" s="13">
        <f t="shared" si="180"/>
        <v>41807.737060185187</v>
      </c>
      <c r="U1630">
        <f t="shared" si="181"/>
        <v>37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75"/>
        <v>1.0366666666666666</v>
      </c>
      <c r="P1631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3">
        <f t="shared" si="179"/>
        <v>41645.867280092592</v>
      </c>
      <c r="T1631" s="13">
        <f t="shared" si="180"/>
        <v>41690.867280092592</v>
      </c>
      <c r="U1631">
        <f t="shared" si="181"/>
        <v>220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75"/>
        <v>2.6524999999999999</v>
      </c>
      <c r="P1632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3">
        <f t="shared" si="179"/>
        <v>40939.837673611109</v>
      </c>
      <c r="T1632" s="13">
        <f t="shared" si="180"/>
        <v>40970.290972222225</v>
      </c>
      <c r="U1632">
        <f t="shared" si="181"/>
        <v>6610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75"/>
        <v>1.5590999999999999</v>
      </c>
      <c r="P1633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3">
        <f t="shared" si="179"/>
        <v>41164.859502314815</v>
      </c>
      <c r="T1633" s="13">
        <f t="shared" si="180"/>
        <v>41194.859502314815</v>
      </c>
      <c r="U1633">
        <f t="shared" si="181"/>
        <v>5591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75"/>
        <v>1.0162500000000001</v>
      </c>
      <c r="P1634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3">
        <f t="shared" si="179"/>
        <v>40750.340902777774</v>
      </c>
      <c r="T1634" s="13">
        <f t="shared" si="180"/>
        <v>40810.340902777774</v>
      </c>
      <c r="U1634">
        <f t="shared" si="181"/>
        <v>65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75"/>
        <v>1</v>
      </c>
      <c r="P1635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3">
        <f t="shared" si="179"/>
        <v>40896.883750000001</v>
      </c>
      <c r="T1635" s="13">
        <f t="shared" si="180"/>
        <v>40924.208333333336</v>
      </c>
      <c r="U1635">
        <f t="shared" si="181"/>
        <v>0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75"/>
        <v>1.0049999999999999</v>
      </c>
      <c r="P1636">
        <f t="shared" si="176"/>
        <v>62.8125</v>
      </c>
      <c r="Q1636" t="str">
        <f t="shared" si="177"/>
        <v>music</v>
      </c>
      <c r="R1636" t="str">
        <f t="shared" si="178"/>
        <v>rock</v>
      </c>
      <c r="S1636" s="13">
        <f t="shared" si="179"/>
        <v>40658.189826388887</v>
      </c>
      <c r="T1636" s="13">
        <f t="shared" si="180"/>
        <v>40696.249305555553</v>
      </c>
      <c r="U1636">
        <f t="shared" si="181"/>
        <v>10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75"/>
        <v>1.2529999999999999</v>
      </c>
      <c r="P1637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3">
        <f t="shared" si="179"/>
        <v>42502.868761574078</v>
      </c>
      <c r="T1637" s="13">
        <f t="shared" si="180"/>
        <v>42562.868761574078</v>
      </c>
      <c r="U1637">
        <f t="shared" si="181"/>
        <v>506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75"/>
        <v>1.0355555555555556</v>
      </c>
      <c r="P1638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3">
        <f t="shared" si="179"/>
        <v>40663.08666666667</v>
      </c>
      <c r="T1638" s="13">
        <f t="shared" si="180"/>
        <v>40706.166666666664</v>
      </c>
      <c r="U1638">
        <f t="shared" si="181"/>
        <v>160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75"/>
        <v>1.038</v>
      </c>
      <c r="P1639">
        <f t="shared" si="176"/>
        <v>34.6</v>
      </c>
      <c r="Q1639" t="str">
        <f t="shared" si="177"/>
        <v>music</v>
      </c>
      <c r="R1639" t="str">
        <f t="shared" si="178"/>
        <v>rock</v>
      </c>
      <c r="S1639" s="13">
        <f t="shared" si="179"/>
        <v>40122.751620370371</v>
      </c>
      <c r="T1639" s="13">
        <f t="shared" si="180"/>
        <v>40178.98541666667</v>
      </c>
      <c r="U1639">
        <f t="shared" si="181"/>
        <v>19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75"/>
        <v>1.05</v>
      </c>
      <c r="P1640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3">
        <f t="shared" si="179"/>
        <v>41288.68712962963</v>
      </c>
      <c r="T1640" s="13">
        <f t="shared" si="180"/>
        <v>41333.892361111109</v>
      </c>
      <c r="U1640">
        <f t="shared" si="181"/>
        <v>50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75"/>
        <v>1</v>
      </c>
      <c r="P1641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3">
        <f t="shared" si="179"/>
        <v>40941.652372685188</v>
      </c>
      <c r="T1641" s="13">
        <f t="shared" si="180"/>
        <v>40971.652372685188</v>
      </c>
      <c r="U1641">
        <f t="shared" si="181"/>
        <v>0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75"/>
        <v>1.6986000000000001</v>
      </c>
      <c r="P1642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3">
        <f t="shared" si="179"/>
        <v>40379.23096064815</v>
      </c>
      <c r="T1642" s="13">
        <f t="shared" si="180"/>
        <v>40393.082638888889</v>
      </c>
      <c r="U1642">
        <f t="shared" si="181"/>
        <v>279.44000000000005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75"/>
        <v>1.014</v>
      </c>
      <c r="P1643">
        <f t="shared" si="176"/>
        <v>97.5</v>
      </c>
      <c r="Q1643" t="str">
        <f t="shared" si="177"/>
        <v>music</v>
      </c>
      <c r="R1643" t="str">
        <f t="shared" si="178"/>
        <v>pop</v>
      </c>
      <c r="S1643" s="13">
        <f t="shared" si="179"/>
        <v>41962.596574074079</v>
      </c>
      <c r="T1643" s="13">
        <f t="shared" si="180"/>
        <v>41992.596574074079</v>
      </c>
      <c r="U1643">
        <f t="shared" si="181"/>
        <v>35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75"/>
        <v>1</v>
      </c>
      <c r="P1644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3">
        <f t="shared" si="179"/>
        <v>40688.024618055555</v>
      </c>
      <c r="T1644" s="13">
        <f t="shared" si="180"/>
        <v>40708.024618055555</v>
      </c>
      <c r="U1644">
        <f t="shared" si="181"/>
        <v>0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75"/>
        <v>1.2470000000000001</v>
      </c>
      <c r="P1645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3">
        <f t="shared" si="179"/>
        <v>41146.824212962965</v>
      </c>
      <c r="T1645" s="13">
        <f t="shared" si="180"/>
        <v>41176.824212962965</v>
      </c>
      <c r="U1645">
        <f t="shared" si="181"/>
        <v>1235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75"/>
        <v>1.095</v>
      </c>
      <c r="P1646">
        <f t="shared" si="176"/>
        <v>85.546875</v>
      </c>
      <c r="Q1646" t="str">
        <f t="shared" si="177"/>
        <v>music</v>
      </c>
      <c r="R1646" t="str">
        <f t="shared" si="178"/>
        <v>pop</v>
      </c>
      <c r="S1646" s="13">
        <f t="shared" si="179"/>
        <v>41175.05972222222</v>
      </c>
      <c r="T1646" s="13">
        <f t="shared" si="180"/>
        <v>41235.101388888892</v>
      </c>
      <c r="U1646">
        <f t="shared" si="181"/>
        <v>950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75"/>
        <v>1.1080000000000001</v>
      </c>
      <c r="P1647">
        <f t="shared" si="176"/>
        <v>554</v>
      </c>
      <c r="Q1647" t="str">
        <f t="shared" si="177"/>
        <v>music</v>
      </c>
      <c r="R1647" t="str">
        <f t="shared" si="178"/>
        <v>pop</v>
      </c>
      <c r="S1647" s="13">
        <f t="shared" si="179"/>
        <v>41521.617361111108</v>
      </c>
      <c r="T1647" s="13">
        <f t="shared" si="180"/>
        <v>41535.617361111108</v>
      </c>
      <c r="U1647">
        <f t="shared" si="181"/>
        <v>540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75"/>
        <v>1.1020000000000001</v>
      </c>
      <c r="P1648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3">
        <f t="shared" si="179"/>
        <v>41833.450266203705</v>
      </c>
      <c r="T1648" s="13">
        <f t="shared" si="180"/>
        <v>41865.757638888892</v>
      </c>
      <c r="U1648">
        <f t="shared" si="181"/>
        <v>204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75"/>
        <v>1.0471999999999999</v>
      </c>
      <c r="P1649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3">
        <f t="shared" si="179"/>
        <v>41039.409456018519</v>
      </c>
      <c r="T1649" s="13">
        <f t="shared" si="180"/>
        <v>41069.409456018519</v>
      </c>
      <c r="U1649">
        <f t="shared" si="181"/>
        <v>236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75"/>
        <v>1.2526086956521738</v>
      </c>
      <c r="P1650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3">
        <f t="shared" si="179"/>
        <v>40592.704652777778</v>
      </c>
      <c r="T1650" s="13">
        <f t="shared" si="180"/>
        <v>40622.662986111114</v>
      </c>
      <c r="U1650">
        <f t="shared" si="181"/>
        <v>581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75"/>
        <v>1.0058763157894737</v>
      </c>
      <c r="P1651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3">
        <f t="shared" si="179"/>
        <v>41737.684664351851</v>
      </c>
      <c r="T1651" s="13">
        <f t="shared" si="180"/>
        <v>41782.684664351851</v>
      </c>
      <c r="U1651">
        <f t="shared" si="181"/>
        <v>22.329999999999927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75"/>
        <v>1.4155</v>
      </c>
      <c r="P1652">
        <f t="shared" si="176"/>
        <v>88.46875</v>
      </c>
      <c r="Q1652" t="str">
        <f t="shared" si="177"/>
        <v>music</v>
      </c>
      <c r="R1652" t="str">
        <f t="shared" si="178"/>
        <v>pop</v>
      </c>
      <c r="S1652" s="13">
        <f t="shared" si="179"/>
        <v>41526.435613425929</v>
      </c>
      <c r="T1652" s="13">
        <f t="shared" si="180"/>
        <v>41556.435613425929</v>
      </c>
      <c r="U1652">
        <f t="shared" si="181"/>
        <v>831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75"/>
        <v>1.0075000000000001</v>
      </c>
      <c r="P1653">
        <f t="shared" si="176"/>
        <v>100.75</v>
      </c>
      <c r="Q1653" t="str">
        <f t="shared" si="177"/>
        <v>music</v>
      </c>
      <c r="R1653" t="str">
        <f t="shared" si="178"/>
        <v>pop</v>
      </c>
      <c r="S1653" s="13">
        <f t="shared" si="179"/>
        <v>40625.900694444441</v>
      </c>
      <c r="T1653" s="13">
        <f t="shared" si="180"/>
        <v>40659.290972222225</v>
      </c>
      <c r="U1653">
        <f t="shared" si="181"/>
        <v>15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75"/>
        <v>1.0066666666666666</v>
      </c>
      <c r="P1654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3">
        <f t="shared" si="179"/>
        <v>41572.492974537039</v>
      </c>
      <c r="T1654" s="13">
        <f t="shared" si="180"/>
        <v>41602.534641203703</v>
      </c>
      <c r="U1654">
        <f t="shared" si="181"/>
        <v>30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75"/>
        <v>1.7423040000000001</v>
      </c>
      <c r="P1655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3">
        <f t="shared" si="179"/>
        <v>40626.834444444445</v>
      </c>
      <c r="T1655" s="13">
        <f t="shared" si="180"/>
        <v>40657.834444444445</v>
      </c>
      <c r="U1655">
        <f t="shared" si="181"/>
        <v>3711.5200000000004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75"/>
        <v>1.199090909090909</v>
      </c>
      <c r="P1656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3">
        <f t="shared" si="179"/>
        <v>40987.890740740739</v>
      </c>
      <c r="T1656" s="13">
        <f t="shared" si="180"/>
        <v>41017.890740740739</v>
      </c>
      <c r="U1656">
        <f t="shared" si="181"/>
        <v>219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75"/>
        <v>1.4286666666666668</v>
      </c>
      <c r="P1657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3">
        <f t="shared" si="179"/>
        <v>40974.791898148149</v>
      </c>
      <c r="T1657" s="13">
        <f t="shared" si="180"/>
        <v>41004.750231481477</v>
      </c>
      <c r="U1657">
        <f t="shared" si="181"/>
        <v>643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75"/>
        <v>1.0033493333333334</v>
      </c>
      <c r="P1658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3">
        <f t="shared" si="179"/>
        <v>41226.928842592592</v>
      </c>
      <c r="T1658" s="13">
        <f t="shared" si="180"/>
        <v>41256.928842592592</v>
      </c>
      <c r="U1658">
        <f t="shared" si="181"/>
        <v>25.119999999999891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75"/>
        <v>1.0493380000000001</v>
      </c>
      <c r="P1659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3">
        <f t="shared" si="179"/>
        <v>41023.782037037039</v>
      </c>
      <c r="T1659" s="13">
        <f t="shared" si="180"/>
        <v>41053.782037037039</v>
      </c>
      <c r="U1659">
        <f t="shared" si="181"/>
        <v>1233.4500000000007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75"/>
        <v>1.3223333333333334</v>
      </c>
      <c r="P1660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3">
        <f t="shared" si="179"/>
        <v>41223.22184027778</v>
      </c>
      <c r="T1660" s="13">
        <f t="shared" si="180"/>
        <v>41261.597222222219</v>
      </c>
      <c r="U1660">
        <f t="shared" si="181"/>
        <v>1934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75"/>
        <v>1.1279999999999999</v>
      </c>
      <c r="P1661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3">
        <f t="shared" si="179"/>
        <v>41596.913437499999</v>
      </c>
      <c r="T1661" s="13">
        <f t="shared" si="180"/>
        <v>41625.5</v>
      </c>
      <c r="U1661">
        <f t="shared" si="181"/>
        <v>64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75"/>
        <v>12.5375</v>
      </c>
      <c r="P1662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3">
        <f t="shared" si="179"/>
        <v>42459.693865740745</v>
      </c>
      <c r="T1662" s="13">
        <f t="shared" si="180"/>
        <v>42490.915972222225</v>
      </c>
      <c r="U1662">
        <f t="shared" si="181"/>
        <v>923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75"/>
        <v>1.0250632911392406</v>
      </c>
      <c r="P1663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3">
        <f t="shared" si="179"/>
        <v>42343.998043981483</v>
      </c>
      <c r="T1663" s="13">
        <f t="shared" si="180"/>
        <v>42386.875</v>
      </c>
      <c r="U1663">
        <f t="shared" si="181"/>
        <v>198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75"/>
        <v>1.026375</v>
      </c>
      <c r="P1664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3">
        <f t="shared" si="179"/>
        <v>40848.198333333334</v>
      </c>
      <c r="T1664" s="13">
        <f t="shared" si="180"/>
        <v>40908.239999999998</v>
      </c>
      <c r="U1664">
        <f t="shared" si="181"/>
        <v>211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75"/>
        <v>1.08</v>
      </c>
      <c r="P1665">
        <f t="shared" si="176"/>
        <v>33.75</v>
      </c>
      <c r="Q1665" t="str">
        <f t="shared" si="177"/>
        <v>music</v>
      </c>
      <c r="R1665" t="str">
        <f t="shared" si="178"/>
        <v>pop</v>
      </c>
      <c r="S1665" s="13">
        <f t="shared" si="179"/>
        <v>42006.02207175926</v>
      </c>
      <c r="T1665" s="13">
        <f t="shared" si="180"/>
        <v>42036.02207175926</v>
      </c>
      <c r="U1665">
        <f t="shared" si="181"/>
        <v>80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75"/>
        <v>1.2240879999999998</v>
      </c>
      <c r="P1666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3">
        <f t="shared" si="179"/>
        <v>40939.761782407404</v>
      </c>
      <c r="T1666" s="13">
        <f t="shared" si="180"/>
        <v>40984.165972222225</v>
      </c>
      <c r="U1666">
        <f t="shared" si="181"/>
        <v>560.2199999999998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82">E1667/D1667</f>
        <v>1.1945714285714286</v>
      </c>
      <c r="P1667">
        <f t="shared" ref="P1667:P1730" si="183">E1667/L1667</f>
        <v>44.956989247311824</v>
      </c>
      <c r="Q1667" t="str">
        <f t="shared" ref="Q1667:Q1730" si="184">LEFT(N1667,SEARCH("/",N1667,1)-1)</f>
        <v>music</v>
      </c>
      <c r="R1667" t="str">
        <f t="shared" ref="R1667:R1730" si="185">MID(N1667,SEARCH("/",N1667,1)+1,50)</f>
        <v>pop</v>
      </c>
      <c r="S1667" s="13">
        <f t="shared" ref="S1667:S1730" si="186">(((J1667/60)/60)/24)+DATE(1970,1,1)</f>
        <v>40564.649456018517</v>
      </c>
      <c r="T1667" s="13">
        <f t="shared" ref="T1667:T1730" si="187">(((I1667/60)/60)/24)+DATE(1970,1,1)</f>
        <v>40596.125</v>
      </c>
      <c r="U1667">
        <f t="shared" ref="U1667:U1730" si="188">E1667-D1667</f>
        <v>681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82"/>
        <v>1.6088</v>
      </c>
      <c r="P1668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3">
        <f t="shared" si="186"/>
        <v>41331.253159722226</v>
      </c>
      <c r="T1668" s="13">
        <f t="shared" si="187"/>
        <v>41361.211493055554</v>
      </c>
      <c r="U1668">
        <f t="shared" si="188"/>
        <v>1522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82"/>
        <v>1.2685294117647059</v>
      </c>
      <c r="P1669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3">
        <f t="shared" si="186"/>
        <v>41682.0705787037</v>
      </c>
      <c r="T1669" s="13">
        <f t="shared" si="187"/>
        <v>41709.290972222225</v>
      </c>
      <c r="U1669">
        <f t="shared" si="188"/>
        <v>913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82"/>
        <v>1.026375</v>
      </c>
      <c r="P1670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3">
        <f t="shared" si="186"/>
        <v>40845.14975694444</v>
      </c>
      <c r="T1670" s="13">
        <f t="shared" si="187"/>
        <v>40875.191423611112</v>
      </c>
      <c r="U1670">
        <f t="shared" si="188"/>
        <v>211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82"/>
        <v>1.3975</v>
      </c>
      <c r="P1671">
        <f t="shared" si="183"/>
        <v>53.75</v>
      </c>
      <c r="Q1671" t="str">
        <f t="shared" si="184"/>
        <v>music</v>
      </c>
      <c r="R1671" t="str">
        <f t="shared" si="185"/>
        <v>pop</v>
      </c>
      <c r="S1671" s="13">
        <f t="shared" si="186"/>
        <v>42461.885138888887</v>
      </c>
      <c r="T1671" s="13">
        <f t="shared" si="187"/>
        <v>42521.885138888887</v>
      </c>
      <c r="U1671">
        <f t="shared" si="188"/>
        <v>795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82"/>
        <v>1.026</v>
      </c>
      <c r="P1672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3">
        <f t="shared" si="186"/>
        <v>40313.930543981485</v>
      </c>
      <c r="T1672" s="13">
        <f t="shared" si="187"/>
        <v>40364.166666666664</v>
      </c>
      <c r="U1672">
        <f t="shared" si="188"/>
        <v>26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82"/>
        <v>1.0067349999999999</v>
      </c>
      <c r="P1673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3">
        <f t="shared" si="186"/>
        <v>42553.54414351852</v>
      </c>
      <c r="T1673" s="13">
        <f t="shared" si="187"/>
        <v>42583.54414351852</v>
      </c>
      <c r="U1673">
        <f t="shared" si="188"/>
        <v>13.470000000000027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82"/>
        <v>1.1294117647058823</v>
      </c>
      <c r="P1674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3">
        <f t="shared" si="186"/>
        <v>41034.656597222223</v>
      </c>
      <c r="T1674" s="13">
        <f t="shared" si="187"/>
        <v>41064.656597222223</v>
      </c>
      <c r="U1674">
        <f t="shared" si="188"/>
        <v>220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82"/>
        <v>1.2809523809523808</v>
      </c>
      <c r="P1675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3">
        <f t="shared" si="186"/>
        <v>42039.878379629634</v>
      </c>
      <c r="T1675" s="13">
        <f t="shared" si="187"/>
        <v>42069.878379629634</v>
      </c>
      <c r="U1675">
        <f t="shared" si="188"/>
        <v>590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82"/>
        <v>2.0169999999999999</v>
      </c>
      <c r="P1676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3">
        <f t="shared" si="186"/>
        <v>42569.605393518519</v>
      </c>
      <c r="T1676" s="13">
        <f t="shared" si="187"/>
        <v>42600.290972222225</v>
      </c>
      <c r="U1676">
        <f t="shared" si="188"/>
        <v>5085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82"/>
        <v>1.37416</v>
      </c>
      <c r="P1677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3">
        <f t="shared" si="186"/>
        <v>40802.733101851853</v>
      </c>
      <c r="T1677" s="13">
        <f t="shared" si="187"/>
        <v>40832.918749999997</v>
      </c>
      <c r="U1677">
        <f t="shared" si="188"/>
        <v>374.16000000000008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82"/>
        <v>1.1533333333333333</v>
      </c>
      <c r="P1678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3">
        <f t="shared" si="186"/>
        <v>40973.72623842593</v>
      </c>
      <c r="T1678" s="13">
        <f t="shared" si="187"/>
        <v>41020.165972222225</v>
      </c>
      <c r="U1678">
        <f t="shared" si="188"/>
        <v>460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82"/>
        <v>1.1166666666666667</v>
      </c>
      <c r="P1679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3">
        <f t="shared" si="186"/>
        <v>42416.407129629632</v>
      </c>
      <c r="T1679" s="13">
        <f t="shared" si="187"/>
        <v>42476.249305555553</v>
      </c>
      <c r="U1679">
        <f t="shared" si="188"/>
        <v>700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82"/>
        <v>1.1839999999999999</v>
      </c>
      <c r="P1680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3">
        <f t="shared" si="186"/>
        <v>41662.854988425926</v>
      </c>
      <c r="T1680" s="13">
        <f t="shared" si="187"/>
        <v>41676.854988425926</v>
      </c>
      <c r="U1680">
        <f t="shared" si="188"/>
        <v>276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82"/>
        <v>1.75</v>
      </c>
      <c r="P1681">
        <f t="shared" si="183"/>
        <v>62.5</v>
      </c>
      <c r="Q1681" t="str">
        <f t="shared" si="184"/>
        <v>music</v>
      </c>
      <c r="R1681" t="str">
        <f t="shared" si="185"/>
        <v>pop</v>
      </c>
      <c r="S1681" s="13">
        <f t="shared" si="186"/>
        <v>40723.068807870368</v>
      </c>
      <c r="T1681" s="13">
        <f t="shared" si="187"/>
        <v>40746.068807870368</v>
      </c>
      <c r="U1681">
        <f t="shared" si="188"/>
        <v>1500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82"/>
        <v>1.175</v>
      </c>
      <c r="P1682">
        <f t="shared" si="183"/>
        <v>47</v>
      </c>
      <c r="Q1682" t="str">
        <f t="shared" si="184"/>
        <v>music</v>
      </c>
      <c r="R1682" t="str">
        <f t="shared" si="185"/>
        <v>pop</v>
      </c>
      <c r="S1682" s="13">
        <f t="shared" si="186"/>
        <v>41802.757719907408</v>
      </c>
      <c r="T1682" s="13">
        <f t="shared" si="187"/>
        <v>41832.757719907408</v>
      </c>
      <c r="U1682">
        <f t="shared" si="188"/>
        <v>175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82"/>
        <v>1.0142212307692309</v>
      </c>
      <c r="P1683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3">
        <f t="shared" si="186"/>
        <v>42774.121342592596</v>
      </c>
      <c r="T1683" s="13">
        <f t="shared" si="187"/>
        <v>42823.083333333328</v>
      </c>
      <c r="U1683">
        <f t="shared" si="188"/>
        <v>924.38000000000466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82"/>
        <v>0</v>
      </c>
      <c r="P1684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13">
        <f t="shared" si="186"/>
        <v>42779.21365740741</v>
      </c>
      <c r="T1684" s="13">
        <f t="shared" si="187"/>
        <v>42839.171990740739</v>
      </c>
      <c r="U1684">
        <f t="shared" si="188"/>
        <v>-6000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82"/>
        <v>0.21714285714285714</v>
      </c>
      <c r="P1685">
        <f t="shared" si="183"/>
        <v>76</v>
      </c>
      <c r="Q1685" t="str">
        <f t="shared" si="184"/>
        <v>music</v>
      </c>
      <c r="R1685" t="str">
        <f t="shared" si="185"/>
        <v>faith</v>
      </c>
      <c r="S1685" s="13">
        <f t="shared" si="186"/>
        <v>42808.781689814816</v>
      </c>
      <c r="T1685" s="13">
        <f t="shared" si="187"/>
        <v>42832.781689814816</v>
      </c>
      <c r="U1685">
        <f t="shared" si="188"/>
        <v>-2740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82"/>
        <v>1.0912500000000001</v>
      </c>
      <c r="P1686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3">
        <f t="shared" si="186"/>
        <v>42783.815289351856</v>
      </c>
      <c r="T1686" s="13">
        <f t="shared" si="187"/>
        <v>42811.773622685185</v>
      </c>
      <c r="U1686">
        <f t="shared" si="188"/>
        <v>730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82"/>
        <v>1.0285714285714285</v>
      </c>
      <c r="P1687">
        <f t="shared" si="183"/>
        <v>24</v>
      </c>
      <c r="Q1687" t="str">
        <f t="shared" si="184"/>
        <v>music</v>
      </c>
      <c r="R1687" t="str">
        <f t="shared" si="185"/>
        <v>faith</v>
      </c>
      <c r="S1687" s="13">
        <f t="shared" si="186"/>
        <v>42788.2502662037</v>
      </c>
      <c r="T1687" s="13">
        <f t="shared" si="187"/>
        <v>42818.208599537036</v>
      </c>
      <c r="U1687">
        <f t="shared" si="188"/>
        <v>10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82"/>
        <v>3.5999999999999999E-3</v>
      </c>
      <c r="P1688">
        <f t="shared" si="183"/>
        <v>18</v>
      </c>
      <c r="Q1688" t="str">
        <f t="shared" si="184"/>
        <v>music</v>
      </c>
      <c r="R1688" t="str">
        <f t="shared" si="185"/>
        <v>faith</v>
      </c>
      <c r="S1688" s="13">
        <f t="shared" si="186"/>
        <v>42792.843969907408</v>
      </c>
      <c r="T1688" s="13">
        <f t="shared" si="187"/>
        <v>42852.802303240736</v>
      </c>
      <c r="U1688">
        <f t="shared" si="188"/>
        <v>-4982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82"/>
        <v>0.3125</v>
      </c>
      <c r="P1689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3">
        <f t="shared" si="186"/>
        <v>42802.046817129631</v>
      </c>
      <c r="T1689" s="13">
        <f t="shared" si="187"/>
        <v>42835.84375</v>
      </c>
      <c r="U1689">
        <f t="shared" si="188"/>
        <v>-6875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82"/>
        <v>0.443</v>
      </c>
      <c r="P1690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3">
        <f t="shared" si="186"/>
        <v>42804.534652777773</v>
      </c>
      <c r="T1690" s="13">
        <f t="shared" si="187"/>
        <v>42834.492986111116</v>
      </c>
      <c r="U1690">
        <f t="shared" si="188"/>
        <v>-2228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82"/>
        <v>1</v>
      </c>
      <c r="P1691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3">
        <f t="shared" si="186"/>
        <v>42780.942476851851</v>
      </c>
      <c r="T1691" s="13">
        <f t="shared" si="187"/>
        <v>42810.900810185187</v>
      </c>
      <c r="U1691">
        <f t="shared" si="188"/>
        <v>0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82"/>
        <v>0.254</v>
      </c>
      <c r="P1692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3">
        <f t="shared" si="186"/>
        <v>42801.43104166667</v>
      </c>
      <c r="T1692" s="13">
        <f t="shared" si="187"/>
        <v>42831.389374999999</v>
      </c>
      <c r="U1692">
        <f t="shared" si="188"/>
        <v>-1865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82"/>
        <v>0.33473333333333333</v>
      </c>
      <c r="P1693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3">
        <f t="shared" si="186"/>
        <v>42795.701481481476</v>
      </c>
      <c r="T1693" s="13">
        <f t="shared" si="187"/>
        <v>42828.041666666672</v>
      </c>
      <c r="U1693">
        <f t="shared" si="188"/>
        <v>-19958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82"/>
        <v>0.47799999999999998</v>
      </c>
      <c r="P1694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3">
        <f t="shared" si="186"/>
        <v>42788.151238425926</v>
      </c>
      <c r="T1694" s="13">
        <f t="shared" si="187"/>
        <v>42820.999305555553</v>
      </c>
      <c r="U1694">
        <f t="shared" si="188"/>
        <v>-2610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82"/>
        <v>9.3333333333333338E-2</v>
      </c>
      <c r="P1695">
        <f t="shared" si="183"/>
        <v>35</v>
      </c>
      <c r="Q1695" t="str">
        <f t="shared" si="184"/>
        <v>music</v>
      </c>
      <c r="R1695" t="str">
        <f t="shared" si="185"/>
        <v>faith</v>
      </c>
      <c r="S1695" s="13">
        <f t="shared" si="186"/>
        <v>42803.920277777783</v>
      </c>
      <c r="T1695" s="13">
        <f t="shared" si="187"/>
        <v>42834.833333333328</v>
      </c>
      <c r="U1695">
        <f t="shared" si="188"/>
        <v>-2720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82"/>
        <v>5.0000000000000001E-4</v>
      </c>
      <c r="P1696">
        <f t="shared" si="183"/>
        <v>5</v>
      </c>
      <c r="Q1696" t="str">
        <f t="shared" si="184"/>
        <v>music</v>
      </c>
      <c r="R1696" t="str">
        <f t="shared" si="185"/>
        <v>faith</v>
      </c>
      <c r="S1696" s="13">
        <f t="shared" si="186"/>
        <v>42791.669837962967</v>
      </c>
      <c r="T1696" s="13">
        <f t="shared" si="187"/>
        <v>42821.191666666666</v>
      </c>
      <c r="U1696">
        <f t="shared" si="188"/>
        <v>-9995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82"/>
        <v>0.11708333333333333</v>
      </c>
      <c r="P1697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3">
        <f t="shared" si="186"/>
        <v>42801.031412037039</v>
      </c>
      <c r="T1697" s="13">
        <f t="shared" si="187"/>
        <v>42835.041666666672</v>
      </c>
      <c r="U1697">
        <f t="shared" si="188"/>
        <v>-10595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82"/>
        <v>0</v>
      </c>
      <c r="P1698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13">
        <f t="shared" si="186"/>
        <v>42796.069571759261</v>
      </c>
      <c r="T1698" s="13">
        <f t="shared" si="187"/>
        <v>42826.027905092589</v>
      </c>
      <c r="U1698">
        <f t="shared" si="188"/>
        <v>-300000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82"/>
        <v>0.20208000000000001</v>
      </c>
      <c r="P1699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3">
        <f t="shared" si="186"/>
        <v>42805.032962962956</v>
      </c>
      <c r="T1699" s="13">
        <f t="shared" si="187"/>
        <v>42834.991296296299</v>
      </c>
      <c r="U1699">
        <f t="shared" si="188"/>
        <v>-9974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82"/>
        <v>0</v>
      </c>
      <c r="P1700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13">
        <f t="shared" si="186"/>
        <v>42796.207870370374</v>
      </c>
      <c r="T1700" s="13">
        <f t="shared" si="187"/>
        <v>42820.147916666669</v>
      </c>
      <c r="U1700">
        <f t="shared" si="188"/>
        <v>-125000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82"/>
        <v>4.2311459353574929E-2</v>
      </c>
      <c r="P1701">
        <f t="shared" si="183"/>
        <v>54</v>
      </c>
      <c r="Q1701" t="str">
        <f t="shared" si="184"/>
        <v>music</v>
      </c>
      <c r="R1701" t="str">
        <f t="shared" si="185"/>
        <v>faith</v>
      </c>
      <c r="S1701" s="13">
        <f t="shared" si="186"/>
        <v>42806.863946759258</v>
      </c>
      <c r="T1701" s="13">
        <f t="shared" si="187"/>
        <v>42836.863946759258</v>
      </c>
      <c r="U1701">
        <f t="shared" si="188"/>
        <v>-4889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82"/>
        <v>0.2606</v>
      </c>
      <c r="P1702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3">
        <f t="shared" si="186"/>
        <v>42796.071643518517</v>
      </c>
      <c r="T1702" s="13">
        <f t="shared" si="187"/>
        <v>42826.166666666672</v>
      </c>
      <c r="U1702">
        <f t="shared" si="188"/>
        <v>-14788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82"/>
        <v>1.9801980198019802E-3</v>
      </c>
      <c r="P1703">
        <f t="shared" si="183"/>
        <v>5</v>
      </c>
      <c r="Q1703" t="str">
        <f t="shared" si="184"/>
        <v>music</v>
      </c>
      <c r="R1703" t="str">
        <f t="shared" si="185"/>
        <v>faith</v>
      </c>
      <c r="S1703" s="13">
        <f t="shared" si="186"/>
        <v>41989.664409722223</v>
      </c>
      <c r="T1703" s="13">
        <f t="shared" si="187"/>
        <v>42019.664409722223</v>
      </c>
      <c r="U1703">
        <f t="shared" si="188"/>
        <v>-5040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82"/>
        <v>6.0606060606060605E-5</v>
      </c>
      <c r="P1704">
        <f t="shared" si="183"/>
        <v>1</v>
      </c>
      <c r="Q1704" t="str">
        <f t="shared" si="184"/>
        <v>music</v>
      </c>
      <c r="R1704" t="str">
        <f t="shared" si="185"/>
        <v>faith</v>
      </c>
      <c r="S1704" s="13">
        <f t="shared" si="186"/>
        <v>42063.869791666672</v>
      </c>
      <c r="T1704" s="13">
        <f t="shared" si="187"/>
        <v>42093.828125</v>
      </c>
      <c r="U1704">
        <f t="shared" si="188"/>
        <v>-16499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82"/>
        <v>1.0200000000000001E-2</v>
      </c>
      <c r="P1705">
        <f t="shared" si="183"/>
        <v>25.5</v>
      </c>
      <c r="Q1705" t="str">
        <f t="shared" si="184"/>
        <v>music</v>
      </c>
      <c r="R1705" t="str">
        <f t="shared" si="185"/>
        <v>faith</v>
      </c>
      <c r="S1705" s="13">
        <f t="shared" si="186"/>
        <v>42187.281678240746</v>
      </c>
      <c r="T1705" s="13">
        <f t="shared" si="187"/>
        <v>42247.281678240746</v>
      </c>
      <c r="U1705">
        <f t="shared" si="188"/>
        <v>-4949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82"/>
        <v>0.65100000000000002</v>
      </c>
      <c r="P1706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3">
        <f t="shared" si="186"/>
        <v>42021.139733796299</v>
      </c>
      <c r="T1706" s="13">
        <f t="shared" si="187"/>
        <v>42051.139733796299</v>
      </c>
      <c r="U1706">
        <f t="shared" si="188"/>
        <v>-698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82"/>
        <v>0</v>
      </c>
      <c r="P1707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13">
        <f t="shared" si="186"/>
        <v>42245.016736111109</v>
      </c>
      <c r="T1707" s="13">
        <f t="shared" si="187"/>
        <v>42256.666666666672</v>
      </c>
      <c r="U1707">
        <f t="shared" si="188"/>
        <v>-2000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82"/>
        <v>0</v>
      </c>
      <c r="P1708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13">
        <f t="shared" si="186"/>
        <v>42179.306388888886</v>
      </c>
      <c r="T1708" s="13">
        <f t="shared" si="187"/>
        <v>42239.306388888886</v>
      </c>
      <c r="U1708">
        <f t="shared" si="188"/>
        <v>-5500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82"/>
        <v>9.74E-2</v>
      </c>
      <c r="P1709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3">
        <f t="shared" si="186"/>
        <v>42427.721006944441</v>
      </c>
      <c r="T1709" s="13">
        <f t="shared" si="187"/>
        <v>42457.679340277777</v>
      </c>
      <c r="U1709">
        <f t="shared" si="188"/>
        <v>-4513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82"/>
        <v>0</v>
      </c>
      <c r="P1710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13">
        <f t="shared" si="186"/>
        <v>42451.866967592592</v>
      </c>
      <c r="T1710" s="13">
        <f t="shared" si="187"/>
        <v>42491.866967592592</v>
      </c>
      <c r="U1710">
        <f t="shared" si="188"/>
        <v>-7000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82"/>
        <v>4.8571428571428571E-2</v>
      </c>
      <c r="P1711">
        <f t="shared" si="183"/>
        <v>21.25</v>
      </c>
      <c r="Q1711" t="str">
        <f t="shared" si="184"/>
        <v>music</v>
      </c>
      <c r="R1711" t="str">
        <f t="shared" si="185"/>
        <v>faith</v>
      </c>
      <c r="S1711" s="13">
        <f t="shared" si="186"/>
        <v>41841.56381944444</v>
      </c>
      <c r="T1711" s="13">
        <f t="shared" si="187"/>
        <v>41882.818749999999</v>
      </c>
      <c r="U1711">
        <f t="shared" si="188"/>
        <v>-1665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82"/>
        <v>6.7999999999999996E-3</v>
      </c>
      <c r="P1712">
        <f t="shared" si="183"/>
        <v>34</v>
      </c>
      <c r="Q1712" t="str">
        <f t="shared" si="184"/>
        <v>music</v>
      </c>
      <c r="R1712" t="str">
        <f t="shared" si="185"/>
        <v>faith</v>
      </c>
      <c r="S1712" s="13">
        <f t="shared" si="186"/>
        <v>42341.59129629629</v>
      </c>
      <c r="T1712" s="13">
        <f t="shared" si="187"/>
        <v>42387.541666666672</v>
      </c>
      <c r="U1712">
        <f t="shared" si="188"/>
        <v>-4966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82"/>
        <v>0.105</v>
      </c>
      <c r="P1713">
        <f t="shared" si="183"/>
        <v>525</v>
      </c>
      <c r="Q1713" t="str">
        <f t="shared" si="184"/>
        <v>music</v>
      </c>
      <c r="R1713" t="str">
        <f t="shared" si="185"/>
        <v>faith</v>
      </c>
      <c r="S1713" s="13">
        <f t="shared" si="186"/>
        <v>41852.646226851852</v>
      </c>
      <c r="T1713" s="13">
        <f t="shared" si="187"/>
        <v>41883.646226851852</v>
      </c>
      <c r="U1713">
        <f t="shared" si="188"/>
        <v>-8950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82"/>
        <v>0</v>
      </c>
      <c r="P1714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13">
        <f t="shared" si="186"/>
        <v>42125.913807870369</v>
      </c>
      <c r="T1714" s="13">
        <f t="shared" si="187"/>
        <v>42185.913807870369</v>
      </c>
      <c r="U1714">
        <f t="shared" si="188"/>
        <v>-5000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82"/>
        <v>1.6666666666666666E-2</v>
      </c>
      <c r="P1715">
        <f t="shared" si="183"/>
        <v>50</v>
      </c>
      <c r="Q1715" t="str">
        <f t="shared" si="184"/>
        <v>music</v>
      </c>
      <c r="R1715" t="str">
        <f t="shared" si="185"/>
        <v>faith</v>
      </c>
      <c r="S1715" s="13">
        <f t="shared" si="186"/>
        <v>41887.801064814819</v>
      </c>
      <c r="T1715" s="13">
        <f t="shared" si="187"/>
        <v>41917.801064814819</v>
      </c>
      <c r="U1715">
        <f t="shared" si="188"/>
        <v>-2950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82"/>
        <v>7.868E-2</v>
      </c>
      <c r="P1716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3">
        <f t="shared" si="186"/>
        <v>42095.918530092589</v>
      </c>
      <c r="T1716" s="13">
        <f t="shared" si="187"/>
        <v>42125.918530092589</v>
      </c>
      <c r="U1716">
        <f t="shared" si="188"/>
        <v>-23033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82"/>
        <v>2.2000000000000001E-3</v>
      </c>
      <c r="P1717">
        <f t="shared" si="183"/>
        <v>5.5</v>
      </c>
      <c r="Q1717" t="str">
        <f t="shared" si="184"/>
        <v>music</v>
      </c>
      <c r="R1717" t="str">
        <f t="shared" si="185"/>
        <v>faith</v>
      </c>
      <c r="S1717" s="13">
        <f t="shared" si="186"/>
        <v>42064.217418981483</v>
      </c>
      <c r="T1717" s="13">
        <f t="shared" si="187"/>
        <v>42094.140277777777</v>
      </c>
      <c r="U1717">
        <f t="shared" si="188"/>
        <v>-4989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82"/>
        <v>7.4999999999999997E-2</v>
      </c>
      <c r="P1718">
        <f t="shared" si="183"/>
        <v>50</v>
      </c>
      <c r="Q1718" t="str">
        <f t="shared" si="184"/>
        <v>music</v>
      </c>
      <c r="R1718" t="str">
        <f t="shared" si="185"/>
        <v>faith</v>
      </c>
      <c r="S1718" s="13">
        <f t="shared" si="186"/>
        <v>42673.577534722222</v>
      </c>
      <c r="T1718" s="13">
        <f t="shared" si="187"/>
        <v>42713.619201388887</v>
      </c>
      <c r="U1718">
        <f t="shared" si="188"/>
        <v>-1850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82"/>
        <v>0.42725880551301687</v>
      </c>
      <c r="P1719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3">
        <f t="shared" si="186"/>
        <v>42460.98192129629</v>
      </c>
      <c r="T1719" s="13">
        <f t="shared" si="187"/>
        <v>42481.166666666672</v>
      </c>
      <c r="U1719">
        <f t="shared" si="188"/>
        <v>-1870</v>
      </c>
    </row>
    <row r="1720" spans="1:21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82"/>
        <v>2.142857142857143E-3</v>
      </c>
      <c r="P1720">
        <f t="shared" si="183"/>
        <v>37.5</v>
      </c>
      <c r="Q1720" t="str">
        <f t="shared" si="184"/>
        <v>music</v>
      </c>
      <c r="R1720" t="str">
        <f t="shared" si="185"/>
        <v>faith</v>
      </c>
      <c r="S1720" s="13">
        <f t="shared" si="186"/>
        <v>42460.610520833332</v>
      </c>
      <c r="T1720" s="13">
        <f t="shared" si="187"/>
        <v>42504.207638888889</v>
      </c>
      <c r="U1720">
        <f t="shared" si="188"/>
        <v>-34925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82"/>
        <v>8.7500000000000008E-3</v>
      </c>
      <c r="P1721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3">
        <f t="shared" si="186"/>
        <v>41869.534618055557</v>
      </c>
      <c r="T1721" s="13">
        <f t="shared" si="187"/>
        <v>41899.534618055557</v>
      </c>
      <c r="U1721">
        <f t="shared" si="188"/>
        <v>-3965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82"/>
        <v>5.6250000000000001E-2</v>
      </c>
      <c r="P1722">
        <f t="shared" si="183"/>
        <v>28.125</v>
      </c>
      <c r="Q1722" t="str">
        <f t="shared" si="184"/>
        <v>music</v>
      </c>
      <c r="R1722" t="str">
        <f t="shared" si="185"/>
        <v>faith</v>
      </c>
      <c r="S1722" s="13">
        <f t="shared" si="186"/>
        <v>41922.783229166671</v>
      </c>
      <c r="T1722" s="13">
        <f t="shared" si="187"/>
        <v>41952.824895833335</v>
      </c>
      <c r="U1722">
        <f t="shared" si="188"/>
        <v>-3775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82"/>
        <v>0</v>
      </c>
      <c r="P1723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13">
        <f t="shared" si="186"/>
        <v>42319.461377314816</v>
      </c>
      <c r="T1723" s="13">
        <f t="shared" si="187"/>
        <v>42349.461377314816</v>
      </c>
      <c r="U1723">
        <f t="shared" si="188"/>
        <v>-5000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82"/>
        <v>3.4722222222222224E-4</v>
      </c>
      <c r="P1724">
        <f t="shared" si="183"/>
        <v>1</v>
      </c>
      <c r="Q1724" t="str">
        <f t="shared" si="184"/>
        <v>music</v>
      </c>
      <c r="R1724" t="str">
        <f t="shared" si="185"/>
        <v>faith</v>
      </c>
      <c r="S1724" s="13">
        <f t="shared" si="186"/>
        <v>42425.960983796293</v>
      </c>
      <c r="T1724" s="13">
        <f t="shared" si="187"/>
        <v>42463.006944444445</v>
      </c>
      <c r="U1724">
        <f t="shared" si="188"/>
        <v>-2879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82"/>
        <v>6.5000000000000002E-2</v>
      </c>
      <c r="P1725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3">
        <f t="shared" si="186"/>
        <v>42129.82540509259</v>
      </c>
      <c r="T1725" s="13">
        <f t="shared" si="187"/>
        <v>42186.25</v>
      </c>
      <c r="U1725">
        <f t="shared" si="188"/>
        <v>-9350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82"/>
        <v>5.8333333333333336E-3</v>
      </c>
      <c r="P1726">
        <f t="shared" si="183"/>
        <v>8.75</v>
      </c>
      <c r="Q1726" t="str">
        <f t="shared" si="184"/>
        <v>music</v>
      </c>
      <c r="R1726" t="str">
        <f t="shared" si="185"/>
        <v>faith</v>
      </c>
      <c r="S1726" s="13">
        <f t="shared" si="186"/>
        <v>41912.932430555556</v>
      </c>
      <c r="T1726" s="13">
        <f t="shared" si="187"/>
        <v>41942.932430555556</v>
      </c>
      <c r="U1726">
        <f t="shared" si="188"/>
        <v>-5965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82"/>
        <v>0.10181818181818182</v>
      </c>
      <c r="P1727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3">
        <f t="shared" si="186"/>
        <v>41845.968159722222</v>
      </c>
      <c r="T1727" s="13">
        <f t="shared" si="187"/>
        <v>41875.968159722222</v>
      </c>
      <c r="U1727">
        <f t="shared" si="188"/>
        <v>-4940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82"/>
        <v>0.33784615384615385</v>
      </c>
      <c r="P1728">
        <f t="shared" si="183"/>
        <v>137.25</v>
      </c>
      <c r="Q1728" t="str">
        <f t="shared" si="184"/>
        <v>music</v>
      </c>
      <c r="R1728" t="str">
        <f t="shared" si="185"/>
        <v>faith</v>
      </c>
      <c r="S1728" s="13">
        <f t="shared" si="186"/>
        <v>41788.919722222221</v>
      </c>
      <c r="T1728" s="13">
        <f t="shared" si="187"/>
        <v>41817.919722222221</v>
      </c>
      <c r="U1728">
        <f t="shared" si="188"/>
        <v>-4304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82"/>
        <v>3.3333333333333332E-4</v>
      </c>
      <c r="P1729">
        <f t="shared" si="183"/>
        <v>1</v>
      </c>
      <c r="Q1729" t="str">
        <f t="shared" si="184"/>
        <v>music</v>
      </c>
      <c r="R1729" t="str">
        <f t="shared" si="185"/>
        <v>faith</v>
      </c>
      <c r="S1729" s="13">
        <f t="shared" si="186"/>
        <v>42044.927974537044</v>
      </c>
      <c r="T1729" s="13">
        <f t="shared" si="187"/>
        <v>42099.458333333328</v>
      </c>
      <c r="U1729">
        <f t="shared" si="188"/>
        <v>-2999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82"/>
        <v>0.68400000000000005</v>
      </c>
      <c r="P1730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3">
        <f t="shared" si="186"/>
        <v>42268.625856481478</v>
      </c>
      <c r="T1730" s="13">
        <f t="shared" si="187"/>
        <v>42298.625856481478</v>
      </c>
      <c r="U1730">
        <f t="shared" si="188"/>
        <v>-395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89">E1731/D1731</f>
        <v>0</v>
      </c>
      <c r="P1731" t="e">
        <f t="shared" ref="P1731:P1794" si="190">E1731/L1731</f>
        <v>#DIV/0!</v>
      </c>
      <c r="Q1731" t="str">
        <f t="shared" ref="Q1731:Q1794" si="191">LEFT(N1731,SEARCH("/",N1731,1)-1)</f>
        <v>music</v>
      </c>
      <c r="R1731" t="str">
        <f t="shared" ref="R1731:R1794" si="192">MID(N1731,SEARCH("/",N1731,1)+1,50)</f>
        <v>faith</v>
      </c>
      <c r="S1731" s="13">
        <f t="shared" ref="S1731:S1794" si="193">(((J1731/60)/60)/24)+DATE(1970,1,1)</f>
        <v>42471.052152777775</v>
      </c>
      <c r="T1731" s="13">
        <f t="shared" ref="T1731:T1794" si="194">(((I1731/60)/60)/24)+DATE(1970,1,1)</f>
        <v>42531.052152777775</v>
      </c>
      <c r="U1731">
        <f t="shared" ref="U1731:U1794" si="195">E1731-D1731</f>
        <v>-10000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89"/>
        <v>0</v>
      </c>
      <c r="P1732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13">
        <f t="shared" si="193"/>
        <v>42272.087766203709</v>
      </c>
      <c r="T1732" s="13">
        <f t="shared" si="194"/>
        <v>42302.087766203709</v>
      </c>
      <c r="U1732">
        <f t="shared" si="195"/>
        <v>-3000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89"/>
        <v>0</v>
      </c>
      <c r="P1733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13">
        <f t="shared" si="193"/>
        <v>42152.906851851847</v>
      </c>
      <c r="T1733" s="13">
        <f t="shared" si="194"/>
        <v>42166.625</v>
      </c>
      <c r="U1733">
        <f t="shared" si="195"/>
        <v>-1000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89"/>
        <v>0</v>
      </c>
      <c r="P1734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13">
        <f t="shared" si="193"/>
        <v>42325.683807870373</v>
      </c>
      <c r="T1734" s="13">
        <f t="shared" si="194"/>
        <v>42385.208333333328</v>
      </c>
      <c r="U1734">
        <f t="shared" si="195"/>
        <v>-4000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89"/>
        <v>0</v>
      </c>
      <c r="P1735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13">
        <f t="shared" si="193"/>
        <v>42614.675625000003</v>
      </c>
      <c r="T1735" s="13">
        <f t="shared" si="194"/>
        <v>42626.895833333328</v>
      </c>
      <c r="U1735">
        <f t="shared" si="195"/>
        <v>-10000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89"/>
        <v>2.2222222222222223E-4</v>
      </c>
      <c r="P1736">
        <f t="shared" si="190"/>
        <v>1</v>
      </c>
      <c r="Q1736" t="str">
        <f t="shared" si="191"/>
        <v>music</v>
      </c>
      <c r="R1736" t="str">
        <f t="shared" si="192"/>
        <v>faith</v>
      </c>
      <c r="S1736" s="13">
        <f t="shared" si="193"/>
        <v>42102.036527777775</v>
      </c>
      <c r="T1736" s="13">
        <f t="shared" si="194"/>
        <v>42132.036527777775</v>
      </c>
      <c r="U1736">
        <f t="shared" si="195"/>
        <v>-4499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89"/>
        <v>0.11</v>
      </c>
      <c r="P1737">
        <f t="shared" si="190"/>
        <v>55</v>
      </c>
      <c r="Q1737" t="str">
        <f t="shared" si="191"/>
        <v>music</v>
      </c>
      <c r="R1737" t="str">
        <f t="shared" si="192"/>
        <v>faith</v>
      </c>
      <c r="S1737" s="13">
        <f t="shared" si="193"/>
        <v>42559.814178240747</v>
      </c>
      <c r="T1737" s="13">
        <f t="shared" si="194"/>
        <v>42589.814178240747</v>
      </c>
      <c r="U1737">
        <f t="shared" si="195"/>
        <v>-890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89"/>
        <v>7.3333333333333332E-3</v>
      </c>
      <c r="P1738">
        <f t="shared" si="190"/>
        <v>22</v>
      </c>
      <c r="Q1738" t="str">
        <f t="shared" si="191"/>
        <v>music</v>
      </c>
      <c r="R1738" t="str">
        <f t="shared" si="192"/>
        <v>faith</v>
      </c>
      <c r="S1738" s="13">
        <f t="shared" si="193"/>
        <v>42286.861493055556</v>
      </c>
      <c r="T1738" s="13">
        <f t="shared" si="194"/>
        <v>42316.90315972222</v>
      </c>
      <c r="U1738">
        <f t="shared" si="195"/>
        <v>-2978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89"/>
        <v>0.21249999999999999</v>
      </c>
      <c r="P1739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3">
        <f t="shared" si="193"/>
        <v>42175.948981481488</v>
      </c>
      <c r="T1739" s="13">
        <f t="shared" si="194"/>
        <v>42205.948981481488</v>
      </c>
      <c r="U1739">
        <f t="shared" si="195"/>
        <v>-3150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89"/>
        <v>4.0000000000000001E-3</v>
      </c>
      <c r="P1740">
        <f t="shared" si="190"/>
        <v>20</v>
      </c>
      <c r="Q1740" t="str">
        <f t="shared" si="191"/>
        <v>music</v>
      </c>
      <c r="R1740" t="str">
        <f t="shared" si="192"/>
        <v>faith</v>
      </c>
      <c r="S1740" s="13">
        <f t="shared" si="193"/>
        <v>41884.874328703707</v>
      </c>
      <c r="T1740" s="13">
        <f t="shared" si="194"/>
        <v>41914.874328703707</v>
      </c>
      <c r="U1740">
        <f t="shared" si="195"/>
        <v>-4980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89"/>
        <v>1E-3</v>
      </c>
      <c r="P1741">
        <f t="shared" si="190"/>
        <v>1</v>
      </c>
      <c r="Q1741" t="str">
        <f t="shared" si="191"/>
        <v>music</v>
      </c>
      <c r="R1741" t="str">
        <f t="shared" si="192"/>
        <v>faith</v>
      </c>
      <c r="S1741" s="13">
        <f t="shared" si="193"/>
        <v>42435.874212962968</v>
      </c>
      <c r="T1741" s="13">
        <f t="shared" si="194"/>
        <v>42494.832546296297</v>
      </c>
      <c r="U1741">
        <f t="shared" si="195"/>
        <v>-999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89"/>
        <v>0</v>
      </c>
      <c r="P1742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13">
        <f t="shared" si="193"/>
        <v>42171.817384259266</v>
      </c>
      <c r="T1742" s="13">
        <f t="shared" si="194"/>
        <v>42201.817384259266</v>
      </c>
      <c r="U1742">
        <f t="shared" si="195"/>
        <v>-3000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89"/>
        <v>1.1083333333333334</v>
      </c>
      <c r="P1743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3">
        <f t="shared" si="193"/>
        <v>42120.628136574072</v>
      </c>
      <c r="T1743" s="13">
        <f t="shared" si="194"/>
        <v>42165.628136574072</v>
      </c>
      <c r="U1743">
        <f t="shared" si="195"/>
        <v>130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89"/>
        <v>1.0874999999999999</v>
      </c>
      <c r="P1744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3">
        <f t="shared" si="193"/>
        <v>42710.876967592587</v>
      </c>
      <c r="T1744" s="13">
        <f t="shared" si="194"/>
        <v>42742.875</v>
      </c>
      <c r="U1744">
        <f t="shared" si="195"/>
        <v>175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89"/>
        <v>1.0041666666666667</v>
      </c>
      <c r="P1745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3">
        <f t="shared" si="193"/>
        <v>42586.925636574073</v>
      </c>
      <c r="T1745" s="13">
        <f t="shared" si="194"/>
        <v>42609.165972222225</v>
      </c>
      <c r="U1745">
        <f t="shared" si="195"/>
        <v>25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89"/>
        <v>1.1845454545454546</v>
      </c>
      <c r="P1746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3">
        <f t="shared" si="193"/>
        <v>42026.605057870373</v>
      </c>
      <c r="T1746" s="13">
        <f t="shared" si="194"/>
        <v>42071.563391203701</v>
      </c>
      <c r="U1746">
        <f t="shared" si="195"/>
        <v>1015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89"/>
        <v>1.1401428571428571</v>
      </c>
      <c r="P1747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3">
        <f t="shared" si="193"/>
        <v>42690.259699074071</v>
      </c>
      <c r="T1747" s="13">
        <f t="shared" si="194"/>
        <v>42726.083333333328</v>
      </c>
      <c r="U1747">
        <f t="shared" si="195"/>
        <v>981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89"/>
        <v>1.4810000000000001</v>
      </c>
      <c r="P1748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3">
        <f t="shared" si="193"/>
        <v>42668.176701388889</v>
      </c>
      <c r="T1748" s="13">
        <f t="shared" si="194"/>
        <v>42698.083333333328</v>
      </c>
      <c r="U1748">
        <f t="shared" si="195"/>
        <v>7215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89"/>
        <v>1.0495555555555556</v>
      </c>
      <c r="P1749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3">
        <f t="shared" si="193"/>
        <v>42292.435532407413</v>
      </c>
      <c r="T1749" s="13">
        <f t="shared" si="194"/>
        <v>42321.625</v>
      </c>
      <c r="U1749">
        <f t="shared" si="195"/>
        <v>446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89"/>
        <v>1.29948</v>
      </c>
      <c r="P1750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3">
        <f t="shared" si="193"/>
        <v>42219.950729166667</v>
      </c>
      <c r="T1750" s="13">
        <f t="shared" si="194"/>
        <v>42249.950729166667</v>
      </c>
      <c r="U1750">
        <f t="shared" si="195"/>
        <v>14974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89"/>
        <v>1.2348756218905472</v>
      </c>
      <c r="P1751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3">
        <f t="shared" si="193"/>
        <v>42758.975937499999</v>
      </c>
      <c r="T1751" s="13">
        <f t="shared" si="194"/>
        <v>42795.791666666672</v>
      </c>
      <c r="U1751">
        <f t="shared" si="195"/>
        <v>2360.5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89"/>
        <v>2.0162</v>
      </c>
      <c r="P1752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3">
        <f t="shared" si="193"/>
        <v>42454.836851851855</v>
      </c>
      <c r="T1752" s="13">
        <f t="shared" si="194"/>
        <v>42479.836851851855</v>
      </c>
      <c r="U1752">
        <f t="shared" si="195"/>
        <v>5081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89"/>
        <v>1.0289999999999999</v>
      </c>
      <c r="P1753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3">
        <f t="shared" si="193"/>
        <v>42052.7815162037</v>
      </c>
      <c r="T1753" s="13">
        <f t="shared" si="194"/>
        <v>42082.739849537036</v>
      </c>
      <c r="U1753">
        <f t="shared" si="195"/>
        <v>290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89"/>
        <v>2.6016666666666666</v>
      </c>
      <c r="P1754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3">
        <f t="shared" si="193"/>
        <v>42627.253263888888</v>
      </c>
      <c r="T1754" s="13">
        <f t="shared" si="194"/>
        <v>42657.253263888888</v>
      </c>
      <c r="U1754">
        <f t="shared" si="195"/>
        <v>1922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89"/>
        <v>1.08</v>
      </c>
      <c r="P1755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3">
        <f t="shared" si="193"/>
        <v>42420.74962962963</v>
      </c>
      <c r="T1755" s="13">
        <f t="shared" si="194"/>
        <v>42450.707962962959</v>
      </c>
      <c r="U1755">
        <f t="shared" si="195"/>
        <v>1200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89"/>
        <v>1.1052941176470588</v>
      </c>
      <c r="P1756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3">
        <f t="shared" si="193"/>
        <v>42067.876770833333</v>
      </c>
      <c r="T1756" s="13">
        <f t="shared" si="194"/>
        <v>42097.835104166668</v>
      </c>
      <c r="U1756">
        <f t="shared" si="195"/>
        <v>895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89"/>
        <v>1.2</v>
      </c>
      <c r="P1757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3">
        <f t="shared" si="193"/>
        <v>42252.788900462961</v>
      </c>
      <c r="T1757" s="13">
        <f t="shared" si="194"/>
        <v>42282.788900462961</v>
      </c>
      <c r="U1757">
        <f t="shared" si="195"/>
        <v>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89"/>
        <v>1.0282909090909091</v>
      </c>
      <c r="P1758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3">
        <f t="shared" si="193"/>
        <v>42571.167465277773</v>
      </c>
      <c r="T1758" s="13">
        <f t="shared" si="194"/>
        <v>42611.167465277773</v>
      </c>
      <c r="U1758">
        <f t="shared" si="195"/>
        <v>155.60000000000036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89"/>
        <v>1.1599999999999999</v>
      </c>
      <c r="P1759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3">
        <f t="shared" si="193"/>
        <v>42733.827349537038</v>
      </c>
      <c r="T1759" s="13">
        <f t="shared" si="194"/>
        <v>42763.811805555553</v>
      </c>
      <c r="U1759">
        <f t="shared" si="195"/>
        <v>800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89"/>
        <v>1.147</v>
      </c>
      <c r="P1760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3">
        <f t="shared" si="193"/>
        <v>42505.955925925926</v>
      </c>
      <c r="T1760" s="13">
        <f t="shared" si="194"/>
        <v>42565.955925925926</v>
      </c>
      <c r="U1760">
        <f t="shared" si="195"/>
        <v>147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89"/>
        <v>1.0660000000000001</v>
      </c>
      <c r="P1761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3">
        <f t="shared" si="193"/>
        <v>42068.829039351855</v>
      </c>
      <c r="T1761" s="13">
        <f t="shared" si="194"/>
        <v>42088.787372685183</v>
      </c>
      <c r="U1761">
        <f t="shared" si="195"/>
        <v>330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89"/>
        <v>1.6544000000000001</v>
      </c>
      <c r="P1762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3">
        <f t="shared" si="193"/>
        <v>42405.67260416667</v>
      </c>
      <c r="T1762" s="13">
        <f t="shared" si="194"/>
        <v>42425.67260416667</v>
      </c>
      <c r="U1762">
        <f t="shared" si="195"/>
        <v>3272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89"/>
        <v>1.55</v>
      </c>
      <c r="P1763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3">
        <f t="shared" si="193"/>
        <v>42209.567824074074</v>
      </c>
      <c r="T1763" s="13">
        <f t="shared" si="194"/>
        <v>42259.567824074074</v>
      </c>
      <c r="U1763">
        <f t="shared" si="195"/>
        <v>55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89"/>
        <v>8.85</v>
      </c>
      <c r="P1764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3">
        <f t="shared" si="193"/>
        <v>42410.982002314813</v>
      </c>
      <c r="T1764" s="13">
        <f t="shared" si="194"/>
        <v>42440.982002314813</v>
      </c>
      <c r="U1764">
        <f t="shared" si="195"/>
        <v>785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89"/>
        <v>1.0190833333333333</v>
      </c>
      <c r="P1765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3">
        <f t="shared" si="193"/>
        <v>42636.868518518517</v>
      </c>
      <c r="T1765" s="13">
        <f t="shared" si="194"/>
        <v>42666.868518518517</v>
      </c>
      <c r="U1765">
        <f t="shared" si="195"/>
        <v>229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89"/>
        <v>0.19600000000000001</v>
      </c>
      <c r="P1766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3">
        <f t="shared" si="193"/>
        <v>41825.485868055555</v>
      </c>
      <c r="T1766" s="13">
        <f t="shared" si="194"/>
        <v>41854.485868055555</v>
      </c>
      <c r="U1766">
        <f t="shared" si="195"/>
        <v>-8844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89"/>
        <v>0.59467839999999994</v>
      </c>
      <c r="P1767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3">
        <f t="shared" si="193"/>
        <v>41834.980462962965</v>
      </c>
      <c r="T1767" s="13">
        <f t="shared" si="194"/>
        <v>41864.980462962965</v>
      </c>
      <c r="U1767">
        <f t="shared" si="195"/>
        <v>-5066.5200000000004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89"/>
        <v>0</v>
      </c>
      <c r="P1768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13">
        <f t="shared" si="193"/>
        <v>41855.859814814816</v>
      </c>
      <c r="T1768" s="13">
        <f t="shared" si="194"/>
        <v>41876.859814814816</v>
      </c>
      <c r="U1768">
        <f t="shared" si="195"/>
        <v>-1500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89"/>
        <v>0.4572</v>
      </c>
      <c r="P1769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3">
        <f t="shared" si="193"/>
        <v>41824.658379629633</v>
      </c>
      <c r="T1769" s="13">
        <f t="shared" si="194"/>
        <v>41854.658379629633</v>
      </c>
      <c r="U1769">
        <f t="shared" si="195"/>
        <v>-2714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89"/>
        <v>3.7400000000000003E-2</v>
      </c>
      <c r="P1770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3">
        <f t="shared" si="193"/>
        <v>41849.560694444444</v>
      </c>
      <c r="T1770" s="13">
        <f t="shared" si="194"/>
        <v>41909.560694444444</v>
      </c>
      <c r="U1770">
        <f t="shared" si="195"/>
        <v>-4813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89"/>
        <v>2.7025E-2</v>
      </c>
      <c r="P1771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3">
        <f t="shared" si="193"/>
        <v>41987.818969907406</v>
      </c>
      <c r="T1771" s="13">
        <f t="shared" si="194"/>
        <v>42017.818969907406</v>
      </c>
      <c r="U1771">
        <f t="shared" si="195"/>
        <v>-38919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89"/>
        <v>0.56514285714285717</v>
      </c>
      <c r="P1772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3">
        <f t="shared" si="193"/>
        <v>41891.780023148152</v>
      </c>
      <c r="T1772" s="13">
        <f t="shared" si="194"/>
        <v>41926.780023148152</v>
      </c>
      <c r="U1772">
        <f t="shared" si="195"/>
        <v>-10654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89"/>
        <v>0.21309523809523809</v>
      </c>
      <c r="P1773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3">
        <f t="shared" si="193"/>
        <v>41905.979629629634</v>
      </c>
      <c r="T1773" s="13">
        <f t="shared" si="194"/>
        <v>41935.979629629634</v>
      </c>
      <c r="U1773">
        <f t="shared" si="195"/>
        <v>-3305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89"/>
        <v>0.156</v>
      </c>
      <c r="P1774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3">
        <f t="shared" si="193"/>
        <v>41766.718009259261</v>
      </c>
      <c r="T1774" s="13">
        <f t="shared" si="194"/>
        <v>41826.718009259261</v>
      </c>
      <c r="U1774">
        <f t="shared" si="195"/>
        <v>-4642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89"/>
        <v>6.2566666666666673E-2</v>
      </c>
      <c r="P1775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3">
        <f t="shared" si="193"/>
        <v>41978.760393518518</v>
      </c>
      <c r="T1775" s="13">
        <f t="shared" si="194"/>
        <v>42023.760393518518</v>
      </c>
      <c r="U1775">
        <f t="shared" si="195"/>
        <v>-28123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89"/>
        <v>0.4592</v>
      </c>
      <c r="P1776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3">
        <f t="shared" si="193"/>
        <v>41930.218657407408</v>
      </c>
      <c r="T1776" s="13">
        <f t="shared" si="194"/>
        <v>41972.624305555553</v>
      </c>
      <c r="U1776">
        <f t="shared" si="195"/>
        <v>-1352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89"/>
        <v>0.65101538461538466</v>
      </c>
      <c r="P1777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3">
        <f t="shared" si="193"/>
        <v>41891.976388888892</v>
      </c>
      <c r="T1777" s="13">
        <f t="shared" si="194"/>
        <v>41936.976388888892</v>
      </c>
      <c r="U1777">
        <f t="shared" si="195"/>
        <v>-11342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89"/>
        <v>6.7000000000000004E-2</v>
      </c>
      <c r="P1778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3">
        <f t="shared" si="193"/>
        <v>41905.95684027778</v>
      </c>
      <c r="T1778" s="13">
        <f t="shared" si="194"/>
        <v>41941.95684027778</v>
      </c>
      <c r="U1778">
        <f t="shared" si="195"/>
        <v>-4665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89"/>
        <v>0.135625</v>
      </c>
      <c r="P1779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3">
        <f t="shared" si="193"/>
        <v>42025.357094907406</v>
      </c>
      <c r="T1779" s="13">
        <f t="shared" si="194"/>
        <v>42055.357094907406</v>
      </c>
      <c r="U1779">
        <f t="shared" si="195"/>
        <v>-4149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89"/>
        <v>1.9900000000000001E-2</v>
      </c>
      <c r="P1780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3">
        <f t="shared" si="193"/>
        <v>42045.86336805555</v>
      </c>
      <c r="T1780" s="13">
        <f t="shared" si="194"/>
        <v>42090.821701388893</v>
      </c>
      <c r="U1780">
        <f t="shared" si="195"/>
        <v>-49005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89"/>
        <v>0.36236363636363639</v>
      </c>
      <c r="P1781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3">
        <f t="shared" si="193"/>
        <v>42585.691898148143</v>
      </c>
      <c r="T1781" s="13">
        <f t="shared" si="194"/>
        <v>42615.691898148143</v>
      </c>
      <c r="U1781">
        <f t="shared" si="195"/>
        <v>-7014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89"/>
        <v>0.39743333333333336</v>
      </c>
      <c r="P1782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3">
        <f t="shared" si="193"/>
        <v>42493.600810185191</v>
      </c>
      <c r="T1782" s="13">
        <f t="shared" si="194"/>
        <v>42553.600810185191</v>
      </c>
      <c r="U1782">
        <f t="shared" si="195"/>
        <v>-18077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89"/>
        <v>0.25763636363636366</v>
      </c>
      <c r="P1783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3">
        <f t="shared" si="193"/>
        <v>42597.617418981477</v>
      </c>
      <c r="T1783" s="13">
        <f t="shared" si="194"/>
        <v>42628.617418981477</v>
      </c>
      <c r="U1783">
        <f t="shared" si="195"/>
        <v>-4083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89"/>
        <v>0.15491428571428573</v>
      </c>
      <c r="P1784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3">
        <f t="shared" si="193"/>
        <v>42388.575104166666</v>
      </c>
      <c r="T1784" s="13">
        <f t="shared" si="194"/>
        <v>42421.575104166666</v>
      </c>
      <c r="U1784">
        <f t="shared" si="195"/>
        <v>-29578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89"/>
        <v>0.236925</v>
      </c>
      <c r="P1785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3">
        <f t="shared" si="193"/>
        <v>42115.949976851851</v>
      </c>
      <c r="T1785" s="13">
        <f t="shared" si="194"/>
        <v>42145.949976851851</v>
      </c>
      <c r="U1785">
        <f t="shared" si="195"/>
        <v>-30523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89"/>
        <v>0.39760000000000001</v>
      </c>
      <c r="P1786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3">
        <f t="shared" si="193"/>
        <v>42003.655555555553</v>
      </c>
      <c r="T1786" s="13">
        <f t="shared" si="194"/>
        <v>42035.142361111109</v>
      </c>
      <c r="U1786">
        <f t="shared" si="195"/>
        <v>-3012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89"/>
        <v>0.20220833333333332</v>
      </c>
      <c r="P1787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3">
        <f t="shared" si="193"/>
        <v>41897.134895833333</v>
      </c>
      <c r="T1787" s="13">
        <f t="shared" si="194"/>
        <v>41928</v>
      </c>
      <c r="U1787">
        <f t="shared" si="195"/>
        <v>-19147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89"/>
        <v>0.47631578947368419</v>
      </c>
      <c r="P1788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3">
        <f t="shared" si="193"/>
        <v>41958.550659722227</v>
      </c>
      <c r="T1788" s="13">
        <f t="shared" si="194"/>
        <v>41988.550659722227</v>
      </c>
      <c r="U1788">
        <f t="shared" si="195"/>
        <v>-995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89"/>
        <v>0.15329999999999999</v>
      </c>
      <c r="P1789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3">
        <f t="shared" si="193"/>
        <v>42068.65552083333</v>
      </c>
      <c r="T1789" s="13">
        <f t="shared" si="194"/>
        <v>42098.613854166666</v>
      </c>
      <c r="U1789">
        <f t="shared" si="195"/>
        <v>-8467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89"/>
        <v>1.3818181818181818E-2</v>
      </c>
      <c r="P1790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3">
        <f t="shared" si="193"/>
        <v>41913.94840277778</v>
      </c>
      <c r="T1790" s="13">
        <f t="shared" si="194"/>
        <v>41943.94840277778</v>
      </c>
      <c r="U1790">
        <f t="shared" si="195"/>
        <v>-5424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89"/>
        <v>5.0000000000000001E-3</v>
      </c>
      <c r="P1791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3">
        <f t="shared" si="193"/>
        <v>41956.250034722223</v>
      </c>
      <c r="T1791" s="13">
        <f t="shared" si="194"/>
        <v>42016.250034722223</v>
      </c>
      <c r="U1791">
        <f t="shared" si="195"/>
        <v>-7960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89"/>
        <v>4.9575757575757579E-2</v>
      </c>
      <c r="P1792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3">
        <f t="shared" si="193"/>
        <v>42010.674513888895</v>
      </c>
      <c r="T1792" s="13">
        <f t="shared" si="194"/>
        <v>42040.674513888895</v>
      </c>
      <c r="U1792">
        <f t="shared" si="195"/>
        <v>-31364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89"/>
        <v>3.5666666666666666E-2</v>
      </c>
      <c r="P1793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3">
        <f t="shared" si="193"/>
        <v>41973.740335648152</v>
      </c>
      <c r="T1793" s="13">
        <f t="shared" si="194"/>
        <v>42033.740335648152</v>
      </c>
      <c r="U1793">
        <f t="shared" si="195"/>
        <v>-2893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89"/>
        <v>0.61124000000000001</v>
      </c>
      <c r="P1794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3">
        <f t="shared" si="193"/>
        <v>42189.031041666662</v>
      </c>
      <c r="T1794" s="13">
        <f t="shared" si="194"/>
        <v>42226.290972222225</v>
      </c>
      <c r="U1794">
        <f t="shared" si="195"/>
        <v>-9719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96">E1795/D1795</f>
        <v>1.3333333333333334E-2</v>
      </c>
      <c r="P1795">
        <f t="shared" ref="P1795:P1858" si="197">E1795/L1795</f>
        <v>20</v>
      </c>
      <c r="Q1795" t="str">
        <f t="shared" ref="Q1795:Q1858" si="198">LEFT(N1795,SEARCH("/",N1795,1)-1)</f>
        <v>photography</v>
      </c>
      <c r="R1795" t="str">
        <f t="shared" ref="R1795:R1858" si="199">MID(N1795,SEARCH("/",N1795,1)+1,50)</f>
        <v>photobooks</v>
      </c>
      <c r="S1795" s="13">
        <f t="shared" ref="S1795:S1858" si="200">(((J1795/60)/60)/24)+DATE(1970,1,1)</f>
        <v>41940.89166666667</v>
      </c>
      <c r="T1795" s="13">
        <f t="shared" ref="T1795:T1858" si="201">(((I1795/60)/60)/24)+DATE(1970,1,1)</f>
        <v>41970.933333333334</v>
      </c>
      <c r="U1795">
        <f t="shared" ref="U1795:U1858" si="202">E1795-D1795</f>
        <v>-2960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96"/>
        <v>0.11077777777777778</v>
      </c>
      <c r="P1796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3">
        <f t="shared" si="200"/>
        <v>42011.551180555558</v>
      </c>
      <c r="T1796" s="13">
        <f t="shared" si="201"/>
        <v>42046.551180555558</v>
      </c>
      <c r="U1796">
        <f t="shared" si="202"/>
        <v>-8003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96"/>
        <v>0.38735714285714284</v>
      </c>
      <c r="P1797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3">
        <f t="shared" si="200"/>
        <v>42628.288668981477</v>
      </c>
      <c r="T1797" s="13">
        <f t="shared" si="201"/>
        <v>42657.666666666672</v>
      </c>
      <c r="U1797">
        <f t="shared" si="202"/>
        <v>-17154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96"/>
        <v>0.22052631578947368</v>
      </c>
      <c r="P1798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3">
        <f t="shared" si="200"/>
        <v>42515.439421296294</v>
      </c>
      <c r="T1798" s="13">
        <f t="shared" si="201"/>
        <v>42575.439421296294</v>
      </c>
      <c r="U1798">
        <f t="shared" si="202"/>
        <v>-14810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96"/>
        <v>0.67549999999999999</v>
      </c>
      <c r="P1799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3">
        <f t="shared" si="200"/>
        <v>42689.56931712963</v>
      </c>
      <c r="T1799" s="13">
        <f t="shared" si="201"/>
        <v>42719.56931712963</v>
      </c>
      <c r="U1799">
        <f t="shared" si="202"/>
        <v>-3245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96"/>
        <v>0.136375</v>
      </c>
      <c r="P1800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3">
        <f t="shared" si="200"/>
        <v>42344.32677083333</v>
      </c>
      <c r="T1800" s="13">
        <f t="shared" si="201"/>
        <v>42404.32677083333</v>
      </c>
      <c r="U1800">
        <f t="shared" si="202"/>
        <v>-13818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96"/>
        <v>1.7457500000000001E-2</v>
      </c>
      <c r="P1801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3">
        <f t="shared" si="200"/>
        <v>41934.842685185184</v>
      </c>
      <c r="T1801" s="13">
        <f t="shared" si="201"/>
        <v>41954.884351851855</v>
      </c>
      <c r="U1801">
        <f t="shared" si="202"/>
        <v>-3930.17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96"/>
        <v>0.20449632511889321</v>
      </c>
      <c r="P1802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3">
        <f t="shared" si="200"/>
        <v>42623.606134259258</v>
      </c>
      <c r="T1802" s="13">
        <f t="shared" si="201"/>
        <v>42653.606134259258</v>
      </c>
      <c r="U1802">
        <f t="shared" si="202"/>
        <v>-36800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96"/>
        <v>0.13852941176470587</v>
      </c>
      <c r="P1803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3">
        <f t="shared" si="200"/>
        <v>42321.660509259258</v>
      </c>
      <c r="T1803" s="13">
        <f t="shared" si="201"/>
        <v>42353.506944444445</v>
      </c>
      <c r="U1803">
        <f t="shared" si="202"/>
        <v>-14645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96"/>
        <v>0.48485714285714288</v>
      </c>
      <c r="P1804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3">
        <f t="shared" si="200"/>
        <v>42159.47256944445</v>
      </c>
      <c r="T1804" s="13">
        <f t="shared" si="201"/>
        <v>42182.915972222225</v>
      </c>
      <c r="U1804">
        <f t="shared" si="202"/>
        <v>-1803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96"/>
        <v>0.308</v>
      </c>
      <c r="P1805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3">
        <f t="shared" si="200"/>
        <v>42018.071550925932</v>
      </c>
      <c r="T1805" s="13">
        <f t="shared" si="201"/>
        <v>42049.071550925932</v>
      </c>
      <c r="U1805">
        <f t="shared" si="202"/>
        <v>-12110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96"/>
        <v>0.35174193548387095</v>
      </c>
      <c r="P1806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3">
        <f t="shared" si="200"/>
        <v>42282.678287037037</v>
      </c>
      <c r="T1806" s="13">
        <f t="shared" si="201"/>
        <v>42322.719953703709</v>
      </c>
      <c r="U1806">
        <f t="shared" si="202"/>
        <v>-10048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96"/>
        <v>0.36404444444444445</v>
      </c>
      <c r="P1807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3">
        <f t="shared" si="200"/>
        <v>42247.803912037038</v>
      </c>
      <c r="T1807" s="13">
        <f t="shared" si="201"/>
        <v>42279.75</v>
      </c>
      <c r="U1807">
        <f t="shared" si="202"/>
        <v>-14309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96"/>
        <v>2.955E-2</v>
      </c>
      <c r="P1808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3">
        <f t="shared" si="200"/>
        <v>41877.638298611113</v>
      </c>
      <c r="T1808" s="13">
        <f t="shared" si="201"/>
        <v>41912.638298611113</v>
      </c>
      <c r="U1808">
        <f t="shared" si="202"/>
        <v>-19409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96"/>
        <v>0.1106</v>
      </c>
      <c r="P1809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3">
        <f t="shared" si="200"/>
        <v>41880.068437499998</v>
      </c>
      <c r="T1809" s="13">
        <f t="shared" si="201"/>
        <v>41910.068437499998</v>
      </c>
      <c r="U1809">
        <f t="shared" si="202"/>
        <v>-4447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96"/>
        <v>0.41407142857142859</v>
      </c>
      <c r="P1810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3">
        <f t="shared" si="200"/>
        <v>42742.680902777778</v>
      </c>
      <c r="T1810" s="13">
        <f t="shared" si="201"/>
        <v>42777.680902777778</v>
      </c>
      <c r="U1810">
        <f t="shared" si="202"/>
        <v>-16406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96"/>
        <v>0.10857142857142857</v>
      </c>
      <c r="P1811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3">
        <f t="shared" si="200"/>
        <v>42029.907858796301</v>
      </c>
      <c r="T1811" s="13">
        <f t="shared" si="201"/>
        <v>42064.907858796301</v>
      </c>
      <c r="U1811">
        <f t="shared" si="202"/>
        <v>-3120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96"/>
        <v>3.3333333333333333E-2</v>
      </c>
      <c r="P1812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3">
        <f t="shared" si="200"/>
        <v>41860.91002314815</v>
      </c>
      <c r="T1812" s="13">
        <f t="shared" si="201"/>
        <v>41872.91002314815</v>
      </c>
      <c r="U1812">
        <f t="shared" si="202"/>
        <v>-435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96"/>
        <v>7.407407407407407E-4</v>
      </c>
      <c r="P1813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3">
        <f t="shared" si="200"/>
        <v>41876.433680555558</v>
      </c>
      <c r="T1813" s="13">
        <f t="shared" si="201"/>
        <v>41936.166666666664</v>
      </c>
      <c r="U1813">
        <f t="shared" si="202"/>
        <v>-53960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96"/>
        <v>0.13307692307692306</v>
      </c>
      <c r="P1814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3">
        <f t="shared" si="200"/>
        <v>42524.318703703699</v>
      </c>
      <c r="T1814" s="13">
        <f t="shared" si="201"/>
        <v>42554.318703703699</v>
      </c>
      <c r="U1814">
        <f t="shared" si="202"/>
        <v>-5635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96"/>
        <v>0</v>
      </c>
      <c r="P1815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13">
        <f t="shared" si="200"/>
        <v>41829.889027777775</v>
      </c>
      <c r="T1815" s="13">
        <f t="shared" si="201"/>
        <v>41859.889027777775</v>
      </c>
      <c r="U1815">
        <f t="shared" si="202"/>
        <v>-8750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96"/>
        <v>0.49183333333333334</v>
      </c>
      <c r="P1816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3">
        <f t="shared" si="200"/>
        <v>42033.314074074078</v>
      </c>
      <c r="T1816" s="13">
        <f t="shared" si="201"/>
        <v>42063.314074074078</v>
      </c>
      <c r="U1816">
        <f t="shared" si="202"/>
        <v>-6098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96"/>
        <v>0</v>
      </c>
      <c r="P1817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13">
        <f t="shared" si="200"/>
        <v>42172.906678240746</v>
      </c>
      <c r="T1817" s="13">
        <f t="shared" si="201"/>
        <v>42186.906678240746</v>
      </c>
      <c r="U1817">
        <f t="shared" si="202"/>
        <v>-3000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96"/>
        <v>2.036E-2</v>
      </c>
      <c r="P1818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3">
        <f t="shared" si="200"/>
        <v>42548.876192129625</v>
      </c>
      <c r="T1818" s="13">
        <f t="shared" si="201"/>
        <v>42576.791666666672</v>
      </c>
      <c r="U1818">
        <f t="shared" si="202"/>
        <v>-24491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96"/>
        <v>0.52327777777777773</v>
      </c>
      <c r="P1819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3">
        <f t="shared" si="200"/>
        <v>42705.662118055552</v>
      </c>
      <c r="T1819" s="13">
        <f t="shared" si="201"/>
        <v>42765.290972222225</v>
      </c>
      <c r="U1819">
        <f t="shared" si="202"/>
        <v>-8581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96"/>
        <v>0</v>
      </c>
      <c r="P1820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13">
        <f t="shared" si="200"/>
        <v>42067.234375</v>
      </c>
      <c r="T1820" s="13">
        <f t="shared" si="201"/>
        <v>42097.192708333328</v>
      </c>
      <c r="U1820">
        <f t="shared" si="202"/>
        <v>-15000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96"/>
        <v>2.0833333333333332E-2</v>
      </c>
      <c r="P1821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3">
        <f t="shared" si="200"/>
        <v>41820.752268518518</v>
      </c>
      <c r="T1821" s="13">
        <f t="shared" si="201"/>
        <v>41850.752268518518</v>
      </c>
      <c r="U1821">
        <f t="shared" si="202"/>
        <v>-1175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96"/>
        <v>6.565384615384616E-2</v>
      </c>
      <c r="P1822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3">
        <f t="shared" si="200"/>
        <v>42065.084375000006</v>
      </c>
      <c r="T1822" s="13">
        <f t="shared" si="201"/>
        <v>42095.042708333334</v>
      </c>
      <c r="U1822">
        <f t="shared" si="202"/>
        <v>-24293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96"/>
        <v>1.3489</v>
      </c>
      <c r="P1823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3">
        <f t="shared" si="200"/>
        <v>40926.319062499999</v>
      </c>
      <c r="T1823" s="13">
        <f t="shared" si="201"/>
        <v>40971.319062499999</v>
      </c>
      <c r="U1823">
        <f t="shared" si="202"/>
        <v>872.25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96"/>
        <v>1</v>
      </c>
      <c r="P1824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3">
        <f t="shared" si="200"/>
        <v>41634.797013888885</v>
      </c>
      <c r="T1824" s="13">
        <f t="shared" si="201"/>
        <v>41670.792361111111</v>
      </c>
      <c r="U1824">
        <f t="shared" si="202"/>
        <v>0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96"/>
        <v>1.1585714285714286</v>
      </c>
      <c r="P1825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3">
        <f t="shared" si="200"/>
        <v>41176.684907407405</v>
      </c>
      <c r="T1825" s="13">
        <f t="shared" si="201"/>
        <v>41206.684907407405</v>
      </c>
      <c r="U1825">
        <f t="shared" si="202"/>
        <v>111</v>
      </c>
    </row>
    <row r="1826" spans="1:21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96"/>
        <v>1.0006666666666666</v>
      </c>
      <c r="P1826">
        <f t="shared" si="197"/>
        <v>75.05</v>
      </c>
      <c r="Q1826" t="str">
        <f t="shared" si="198"/>
        <v>music</v>
      </c>
      <c r="R1826" t="str">
        <f t="shared" si="199"/>
        <v>rock</v>
      </c>
      <c r="S1826" s="13">
        <f t="shared" si="200"/>
        <v>41626.916284722225</v>
      </c>
      <c r="T1826" s="13">
        <f t="shared" si="201"/>
        <v>41647.088888888888</v>
      </c>
      <c r="U1826">
        <f t="shared" si="202"/>
        <v>2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96"/>
        <v>1.0505</v>
      </c>
      <c r="P1827">
        <f t="shared" si="197"/>
        <v>42.02</v>
      </c>
      <c r="Q1827" t="str">
        <f t="shared" si="198"/>
        <v>music</v>
      </c>
      <c r="R1827" t="str">
        <f t="shared" si="199"/>
        <v>rock</v>
      </c>
      <c r="S1827" s="13">
        <f t="shared" si="200"/>
        <v>41443.83452546296</v>
      </c>
      <c r="T1827" s="13">
        <f t="shared" si="201"/>
        <v>41466.83452546296</v>
      </c>
      <c r="U1827">
        <f t="shared" si="202"/>
        <v>101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96"/>
        <v>1.01</v>
      </c>
      <c r="P1828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3">
        <f t="shared" si="200"/>
        <v>41657.923807870371</v>
      </c>
      <c r="T1828" s="13">
        <f t="shared" si="201"/>
        <v>41687.923807870371</v>
      </c>
      <c r="U1828">
        <f t="shared" si="202"/>
        <v>20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96"/>
        <v>1.0066250000000001</v>
      </c>
      <c r="P1829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3">
        <f t="shared" si="200"/>
        <v>40555.325937499998</v>
      </c>
      <c r="T1829" s="13">
        <f t="shared" si="201"/>
        <v>40605.325937499998</v>
      </c>
      <c r="U1829">
        <f t="shared" si="202"/>
        <v>53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96"/>
        <v>1.0016</v>
      </c>
      <c r="P1830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3">
        <f t="shared" si="200"/>
        <v>41736.899652777778</v>
      </c>
      <c r="T1830" s="13">
        <f t="shared" si="201"/>
        <v>41768.916666666664</v>
      </c>
      <c r="U1830">
        <f t="shared" si="202"/>
        <v>32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96"/>
        <v>1.6668333333333334</v>
      </c>
      <c r="P1831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3">
        <f t="shared" si="200"/>
        <v>40516.087627314817</v>
      </c>
      <c r="T1831" s="13">
        <f t="shared" si="201"/>
        <v>40564.916666666664</v>
      </c>
      <c r="U1831">
        <f t="shared" si="202"/>
        <v>1000.25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96"/>
        <v>1.0153333333333334</v>
      </c>
      <c r="P1832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3">
        <f t="shared" si="200"/>
        <v>41664.684108796297</v>
      </c>
      <c r="T1832" s="13">
        <f t="shared" si="201"/>
        <v>41694.684108796297</v>
      </c>
      <c r="U1832">
        <f t="shared" si="202"/>
        <v>230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96"/>
        <v>1.03</v>
      </c>
      <c r="P1833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3">
        <f t="shared" si="200"/>
        <v>41026.996099537035</v>
      </c>
      <c r="T1833" s="13">
        <f t="shared" si="201"/>
        <v>41041.996099537035</v>
      </c>
      <c r="U1833">
        <f t="shared" si="202"/>
        <v>30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96"/>
        <v>1.4285714285714286</v>
      </c>
      <c r="P1834">
        <f t="shared" si="197"/>
        <v>25</v>
      </c>
      <c r="Q1834" t="str">
        <f t="shared" si="198"/>
        <v>music</v>
      </c>
      <c r="R1834" t="str">
        <f t="shared" si="199"/>
        <v>rock</v>
      </c>
      <c r="S1834" s="13">
        <f t="shared" si="200"/>
        <v>40576.539664351854</v>
      </c>
      <c r="T1834" s="13">
        <f t="shared" si="201"/>
        <v>40606.539664351854</v>
      </c>
      <c r="U1834">
        <f t="shared" si="202"/>
        <v>150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96"/>
        <v>2.625</v>
      </c>
      <c r="P1835">
        <f t="shared" si="197"/>
        <v>42</v>
      </c>
      <c r="Q1835" t="str">
        <f t="shared" si="198"/>
        <v>music</v>
      </c>
      <c r="R1835" t="str">
        <f t="shared" si="199"/>
        <v>rock</v>
      </c>
      <c r="S1835" s="13">
        <f t="shared" si="200"/>
        <v>41303.044016203705</v>
      </c>
      <c r="T1835" s="13">
        <f t="shared" si="201"/>
        <v>41335.332638888889</v>
      </c>
      <c r="U1835">
        <f t="shared" si="202"/>
        <v>650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96"/>
        <v>1.1805000000000001</v>
      </c>
      <c r="P1836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3">
        <f t="shared" si="200"/>
        <v>41988.964062500003</v>
      </c>
      <c r="T1836" s="13">
        <f t="shared" si="201"/>
        <v>42028.964062500003</v>
      </c>
      <c r="U1836">
        <f t="shared" si="202"/>
        <v>1805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96"/>
        <v>1.04</v>
      </c>
      <c r="P1837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3">
        <f t="shared" si="200"/>
        <v>42430.702210648145</v>
      </c>
      <c r="T1837" s="13">
        <f t="shared" si="201"/>
        <v>42460.660543981481</v>
      </c>
      <c r="U1837">
        <f t="shared" si="202"/>
        <v>20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96"/>
        <v>2.0034000000000001</v>
      </c>
      <c r="P1838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3">
        <f t="shared" si="200"/>
        <v>41305.809363425928</v>
      </c>
      <c r="T1838" s="13">
        <f t="shared" si="201"/>
        <v>41322.809363425928</v>
      </c>
      <c r="U1838">
        <f t="shared" si="202"/>
        <v>5017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96"/>
        <v>3.0683333333333334</v>
      </c>
      <c r="P1839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3">
        <f t="shared" si="200"/>
        <v>40926.047858796301</v>
      </c>
      <c r="T1839" s="13">
        <f t="shared" si="201"/>
        <v>40986.006192129629</v>
      </c>
      <c r="U1839">
        <f t="shared" si="202"/>
        <v>1241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96"/>
        <v>1.00149</v>
      </c>
      <c r="P1840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3">
        <f t="shared" si="200"/>
        <v>40788.786539351851</v>
      </c>
      <c r="T1840" s="13">
        <f t="shared" si="201"/>
        <v>40817.125</v>
      </c>
      <c r="U1840">
        <f t="shared" si="202"/>
        <v>1.4900000000000091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96"/>
        <v>2.0529999999999999</v>
      </c>
      <c r="P1841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3">
        <f t="shared" si="200"/>
        <v>42614.722013888888</v>
      </c>
      <c r="T1841" s="13">
        <f t="shared" si="201"/>
        <v>42644.722013888888</v>
      </c>
      <c r="U1841">
        <f t="shared" si="202"/>
        <v>1053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96"/>
        <v>1.0888888888888888</v>
      </c>
      <c r="P1842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3">
        <f t="shared" si="200"/>
        <v>41382.096180555556</v>
      </c>
      <c r="T1842" s="13">
        <f t="shared" si="201"/>
        <v>41401.207638888889</v>
      </c>
      <c r="U1842">
        <f t="shared" si="202"/>
        <v>80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96"/>
        <v>1.0175000000000001</v>
      </c>
      <c r="P1843">
        <f t="shared" si="197"/>
        <v>50.875</v>
      </c>
      <c r="Q1843" t="str">
        <f t="shared" si="198"/>
        <v>music</v>
      </c>
      <c r="R1843" t="str">
        <f t="shared" si="199"/>
        <v>rock</v>
      </c>
      <c r="S1843" s="13">
        <f t="shared" si="200"/>
        <v>41745.84542824074</v>
      </c>
      <c r="T1843" s="13">
        <f t="shared" si="201"/>
        <v>41779.207638888889</v>
      </c>
      <c r="U1843">
        <f t="shared" si="202"/>
        <v>35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96"/>
        <v>1.2524999999999999</v>
      </c>
      <c r="P1844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3">
        <f t="shared" si="200"/>
        <v>42031.631724537037</v>
      </c>
      <c r="T1844" s="13">
        <f t="shared" si="201"/>
        <v>42065.249305555553</v>
      </c>
      <c r="U1844">
        <f t="shared" si="202"/>
        <v>505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96"/>
        <v>1.2400610000000001</v>
      </c>
      <c r="P1845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3">
        <f t="shared" si="200"/>
        <v>40564.994837962964</v>
      </c>
      <c r="T1845" s="13">
        <f t="shared" si="201"/>
        <v>40594.994837962964</v>
      </c>
      <c r="U1845">
        <f t="shared" si="202"/>
        <v>2400.6100000000006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96"/>
        <v>1.014</v>
      </c>
      <c r="P1846">
        <f t="shared" si="197"/>
        <v>76.05</v>
      </c>
      <c r="Q1846" t="str">
        <f t="shared" si="198"/>
        <v>music</v>
      </c>
      <c r="R1846" t="str">
        <f t="shared" si="199"/>
        <v>rock</v>
      </c>
      <c r="S1846" s="13">
        <f t="shared" si="200"/>
        <v>40666.973541666666</v>
      </c>
      <c r="T1846" s="13">
        <f t="shared" si="201"/>
        <v>40705.125</v>
      </c>
      <c r="U1846">
        <f t="shared" si="202"/>
        <v>21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96"/>
        <v>1</v>
      </c>
      <c r="P1847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3">
        <f t="shared" si="200"/>
        <v>42523.333310185189</v>
      </c>
      <c r="T1847" s="13">
        <f t="shared" si="201"/>
        <v>42538.204861111109</v>
      </c>
      <c r="U1847">
        <f t="shared" si="202"/>
        <v>0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96"/>
        <v>1.3792666666666666</v>
      </c>
      <c r="P1848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3">
        <f t="shared" si="200"/>
        <v>41228.650196759263</v>
      </c>
      <c r="T1848" s="13">
        <f t="shared" si="201"/>
        <v>41258.650196759263</v>
      </c>
      <c r="U1848">
        <f t="shared" si="202"/>
        <v>5689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96"/>
        <v>1.2088000000000001</v>
      </c>
      <c r="P1849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3">
        <f t="shared" si="200"/>
        <v>42094.236481481479</v>
      </c>
      <c r="T1849" s="13">
        <f t="shared" si="201"/>
        <v>42115.236481481479</v>
      </c>
      <c r="U1849">
        <f t="shared" si="202"/>
        <v>522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96"/>
        <v>1.0736666666666668</v>
      </c>
      <c r="P1850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3">
        <f t="shared" si="200"/>
        <v>40691.788055555553</v>
      </c>
      <c r="T1850" s="13">
        <f t="shared" si="201"/>
        <v>40755.290972222225</v>
      </c>
      <c r="U1850">
        <f t="shared" si="202"/>
        <v>221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96"/>
        <v>1.0033333333333334</v>
      </c>
      <c r="P1851">
        <f t="shared" si="197"/>
        <v>37.625</v>
      </c>
      <c r="Q1851" t="str">
        <f t="shared" si="198"/>
        <v>music</v>
      </c>
      <c r="R1851" t="str">
        <f t="shared" si="199"/>
        <v>rock</v>
      </c>
      <c r="S1851" s="13">
        <f t="shared" si="200"/>
        <v>41169.845590277779</v>
      </c>
      <c r="T1851" s="13">
        <f t="shared" si="201"/>
        <v>41199.845590277779</v>
      </c>
      <c r="U1851">
        <f t="shared" si="202"/>
        <v>1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96"/>
        <v>1.0152222222222222</v>
      </c>
      <c r="P1852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3">
        <f t="shared" si="200"/>
        <v>41800.959490740745</v>
      </c>
      <c r="T1852" s="13">
        <f t="shared" si="201"/>
        <v>41830.959490740745</v>
      </c>
      <c r="U1852">
        <f t="shared" si="202"/>
        <v>137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96"/>
        <v>1.0007692307692309</v>
      </c>
      <c r="P1853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3">
        <f t="shared" si="200"/>
        <v>41827.906689814816</v>
      </c>
      <c r="T1853" s="13">
        <f t="shared" si="201"/>
        <v>41848.041666666664</v>
      </c>
      <c r="U1853">
        <f t="shared" si="202"/>
        <v>1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96"/>
        <v>1.1696666666666666</v>
      </c>
      <c r="P1854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3">
        <f t="shared" si="200"/>
        <v>42081.77143518519</v>
      </c>
      <c r="T1854" s="13">
        <f t="shared" si="201"/>
        <v>42119</v>
      </c>
      <c r="U1854">
        <f t="shared" si="202"/>
        <v>2545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96"/>
        <v>1.01875</v>
      </c>
      <c r="P1855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3">
        <f t="shared" si="200"/>
        <v>41177.060381944444</v>
      </c>
      <c r="T1855" s="13">
        <f t="shared" si="201"/>
        <v>41227.102048611108</v>
      </c>
      <c r="U1855">
        <f t="shared" si="202"/>
        <v>15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96"/>
        <v>1.0212366666666666</v>
      </c>
      <c r="P1856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3">
        <f t="shared" si="200"/>
        <v>41388.021261574075</v>
      </c>
      <c r="T1856" s="13">
        <f t="shared" si="201"/>
        <v>41418.021261574075</v>
      </c>
      <c r="U1856">
        <f t="shared" si="202"/>
        <v>318.54999999999927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96"/>
        <v>1.5405897142857143</v>
      </c>
      <c r="P1857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3">
        <f t="shared" si="200"/>
        <v>41600.538657407407</v>
      </c>
      <c r="T1857" s="13">
        <f t="shared" si="201"/>
        <v>41645.538657407407</v>
      </c>
      <c r="U1857">
        <f t="shared" si="202"/>
        <v>4730.16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96"/>
        <v>1.0125</v>
      </c>
      <c r="P1858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3">
        <f t="shared" si="200"/>
        <v>41817.854999999996</v>
      </c>
      <c r="T1858" s="13">
        <f t="shared" si="201"/>
        <v>41838.854999999996</v>
      </c>
      <c r="U1858">
        <f t="shared" si="202"/>
        <v>25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203">E1859/D1859</f>
        <v>1</v>
      </c>
      <c r="P1859">
        <f t="shared" ref="P1859:P1922" si="204">E1859/L1859</f>
        <v>136.36363636363637</v>
      </c>
      <c r="Q1859" t="str">
        <f t="shared" ref="Q1859:Q1922" si="205">LEFT(N1859,SEARCH("/",N1859,1)-1)</f>
        <v>music</v>
      </c>
      <c r="R1859" t="str">
        <f t="shared" ref="R1859:R1922" si="206">MID(N1859,SEARCH("/",N1859,1)+1,50)</f>
        <v>rock</v>
      </c>
      <c r="S1859" s="13">
        <f t="shared" ref="S1859:S1922" si="207">(((J1859/60)/60)/24)+DATE(1970,1,1)</f>
        <v>41864.76866898148</v>
      </c>
      <c r="T1859" s="13">
        <f t="shared" ref="T1859:T1922" si="208">(((I1859/60)/60)/24)+DATE(1970,1,1)</f>
        <v>41894.76866898148</v>
      </c>
      <c r="U1859">
        <f t="shared" ref="U1859:U1922" si="209">E1859-D1859</f>
        <v>0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03"/>
        <v>1.0874800874800874</v>
      </c>
      <c r="P1860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3">
        <f t="shared" si="207"/>
        <v>40833.200474537036</v>
      </c>
      <c r="T1860" s="13">
        <f t="shared" si="208"/>
        <v>40893.242141203707</v>
      </c>
      <c r="U1860">
        <f t="shared" si="209"/>
        <v>486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03"/>
        <v>1.3183333333333334</v>
      </c>
      <c r="P1861">
        <f t="shared" si="204"/>
        <v>70.625</v>
      </c>
      <c r="Q1861" t="str">
        <f t="shared" si="205"/>
        <v>music</v>
      </c>
      <c r="R1861" t="str">
        <f t="shared" si="206"/>
        <v>rock</v>
      </c>
      <c r="S1861" s="13">
        <f t="shared" si="207"/>
        <v>40778.770011574074</v>
      </c>
      <c r="T1861" s="13">
        <f t="shared" si="208"/>
        <v>40808.770011574074</v>
      </c>
      <c r="U1861">
        <f t="shared" si="209"/>
        <v>955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03"/>
        <v>1.3346666666666667</v>
      </c>
      <c r="P1862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3">
        <f t="shared" si="207"/>
        <v>41655.709305555552</v>
      </c>
      <c r="T1862" s="13">
        <f t="shared" si="208"/>
        <v>41676.709305555552</v>
      </c>
      <c r="U1862">
        <f t="shared" si="209"/>
        <v>251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03"/>
        <v>0</v>
      </c>
      <c r="P1863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13">
        <f t="shared" si="207"/>
        <v>42000.300243055557</v>
      </c>
      <c r="T1863" s="13">
        <f t="shared" si="208"/>
        <v>42030.300243055557</v>
      </c>
      <c r="U1863">
        <f t="shared" si="209"/>
        <v>-250000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03"/>
        <v>8.0833333333333326E-2</v>
      </c>
      <c r="P1864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3">
        <f t="shared" si="207"/>
        <v>42755.492754629624</v>
      </c>
      <c r="T1864" s="13">
        <f t="shared" si="208"/>
        <v>42802.3125</v>
      </c>
      <c r="U1864">
        <f t="shared" si="209"/>
        <v>-16545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03"/>
        <v>4.0000000000000001E-3</v>
      </c>
      <c r="P1865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3">
        <f t="shared" si="207"/>
        <v>41772.797280092593</v>
      </c>
      <c r="T1865" s="13">
        <f t="shared" si="208"/>
        <v>41802.797280092593</v>
      </c>
      <c r="U1865">
        <f t="shared" si="209"/>
        <v>-2490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03"/>
        <v>0.42892307692307691</v>
      </c>
      <c r="P1866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3">
        <f t="shared" si="207"/>
        <v>41733.716435185182</v>
      </c>
      <c r="T1866" s="13">
        <f t="shared" si="208"/>
        <v>41763.716435185182</v>
      </c>
      <c r="U1866">
        <f t="shared" si="209"/>
        <v>-3712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03"/>
        <v>3.6363636363636364E-5</v>
      </c>
      <c r="P1867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3">
        <f t="shared" si="207"/>
        <v>42645.367442129631</v>
      </c>
      <c r="T1867" s="13">
        <f t="shared" si="208"/>
        <v>42680.409108796302</v>
      </c>
      <c r="U1867">
        <f t="shared" si="209"/>
        <v>-109996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03"/>
        <v>5.0000000000000001E-3</v>
      </c>
      <c r="P1868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3">
        <f t="shared" si="207"/>
        <v>42742.246493055558</v>
      </c>
      <c r="T1868" s="13">
        <f t="shared" si="208"/>
        <v>42795.166666666672</v>
      </c>
      <c r="U1868">
        <f t="shared" si="209"/>
        <v>-24875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03"/>
        <v>5.0000000000000001E-4</v>
      </c>
      <c r="P1869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3">
        <f t="shared" si="207"/>
        <v>42649.924907407403</v>
      </c>
      <c r="T1869" s="13">
        <f t="shared" si="208"/>
        <v>42679.924907407403</v>
      </c>
      <c r="U1869">
        <f t="shared" si="209"/>
        <v>-19990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03"/>
        <v>4.8680000000000001E-2</v>
      </c>
      <c r="P1870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3">
        <f t="shared" si="207"/>
        <v>42328.779224537036</v>
      </c>
      <c r="T1870" s="13">
        <f t="shared" si="208"/>
        <v>42353.332638888889</v>
      </c>
      <c r="U1870">
        <f t="shared" si="209"/>
        <v>-23783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03"/>
        <v>0</v>
      </c>
      <c r="P1871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13">
        <f t="shared" si="207"/>
        <v>42709.002881944441</v>
      </c>
      <c r="T1871" s="13">
        <f t="shared" si="208"/>
        <v>42739.002881944441</v>
      </c>
      <c r="U1871">
        <f t="shared" si="209"/>
        <v>-10000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03"/>
        <v>0.10314285714285715</v>
      </c>
      <c r="P1872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3">
        <f t="shared" si="207"/>
        <v>42371.355729166666</v>
      </c>
      <c r="T1872" s="13">
        <f t="shared" si="208"/>
        <v>42400.178472222222</v>
      </c>
      <c r="U1872">
        <f t="shared" si="209"/>
        <v>-3139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03"/>
        <v>0.7178461538461538</v>
      </c>
      <c r="P1873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3">
        <f t="shared" si="207"/>
        <v>41923.783576388887</v>
      </c>
      <c r="T1873" s="13">
        <f t="shared" si="208"/>
        <v>41963.825243055559</v>
      </c>
      <c r="U1873">
        <f t="shared" si="209"/>
        <v>-1834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03"/>
        <v>1.06E-2</v>
      </c>
      <c r="P1874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3">
        <f t="shared" si="207"/>
        <v>42155.129652777774</v>
      </c>
      <c r="T1874" s="13">
        <f t="shared" si="208"/>
        <v>42185.129652777774</v>
      </c>
      <c r="U1874">
        <f t="shared" si="209"/>
        <v>-19788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03"/>
        <v>4.4999999999999997E-3</v>
      </c>
      <c r="P1875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3">
        <f t="shared" si="207"/>
        <v>42164.615856481483</v>
      </c>
      <c r="T1875" s="13">
        <f t="shared" si="208"/>
        <v>42193.697916666672</v>
      </c>
      <c r="U1875">
        <f t="shared" si="209"/>
        <v>-7964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03"/>
        <v>1.6249999999999999E-4</v>
      </c>
      <c r="P187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3">
        <f t="shared" si="207"/>
        <v>42529.969131944439</v>
      </c>
      <c r="T1876" s="13">
        <f t="shared" si="208"/>
        <v>42549.969131944439</v>
      </c>
      <c r="U1876">
        <f t="shared" si="209"/>
        <v>-159974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03"/>
        <v>5.1000000000000004E-3</v>
      </c>
      <c r="P1877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3">
        <f t="shared" si="207"/>
        <v>42528.899398148147</v>
      </c>
      <c r="T1877" s="13">
        <f t="shared" si="208"/>
        <v>42588.899398148147</v>
      </c>
      <c r="U1877">
        <f t="shared" si="209"/>
        <v>-9949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03"/>
        <v>0</v>
      </c>
      <c r="P1878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13">
        <f t="shared" si="207"/>
        <v>41776.284780092588</v>
      </c>
      <c r="T1878" s="13">
        <f t="shared" si="208"/>
        <v>41806.284780092588</v>
      </c>
      <c r="U1878">
        <f t="shared" si="209"/>
        <v>-280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03"/>
        <v>0</v>
      </c>
      <c r="P1879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13">
        <f t="shared" si="207"/>
        <v>42035.029224537036</v>
      </c>
      <c r="T1879" s="13">
        <f t="shared" si="208"/>
        <v>42064.029224537036</v>
      </c>
      <c r="U1879">
        <f t="shared" si="209"/>
        <v>-60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03"/>
        <v>0</v>
      </c>
      <c r="P1880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13">
        <f t="shared" si="207"/>
        <v>41773.008738425924</v>
      </c>
      <c r="T1880" s="13">
        <f t="shared" si="208"/>
        <v>41803.008738425924</v>
      </c>
      <c r="U1880">
        <f t="shared" si="209"/>
        <v>-8000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03"/>
        <v>1.1999999999999999E-3</v>
      </c>
      <c r="P1881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3">
        <f t="shared" si="207"/>
        <v>42413.649641203709</v>
      </c>
      <c r="T1881" s="13">
        <f t="shared" si="208"/>
        <v>42443.607974537037</v>
      </c>
      <c r="U1881">
        <f t="shared" si="209"/>
        <v>-4994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03"/>
        <v>0.20080000000000001</v>
      </c>
      <c r="P1882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3">
        <f t="shared" si="207"/>
        <v>42430.566898148143</v>
      </c>
      <c r="T1882" s="13">
        <f t="shared" si="208"/>
        <v>42459.525231481486</v>
      </c>
      <c r="U1882">
        <f t="shared" si="209"/>
        <v>-3996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03"/>
        <v>1.726845</v>
      </c>
      <c r="P1883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3">
        <f t="shared" si="207"/>
        <v>42043.152650462958</v>
      </c>
      <c r="T1883" s="13">
        <f t="shared" si="208"/>
        <v>42073.110983796301</v>
      </c>
      <c r="U1883">
        <f t="shared" si="209"/>
        <v>1453.69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03"/>
        <v>1.008955223880597</v>
      </c>
      <c r="P1884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3">
        <f t="shared" si="207"/>
        <v>41067.949212962965</v>
      </c>
      <c r="T1884" s="13">
        <f t="shared" si="208"/>
        <v>41100.991666666669</v>
      </c>
      <c r="U1884">
        <f t="shared" si="209"/>
        <v>30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03"/>
        <v>1.0480480480480481</v>
      </c>
      <c r="P1885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3">
        <f t="shared" si="207"/>
        <v>40977.948009259257</v>
      </c>
      <c r="T1885" s="13">
        <f t="shared" si="208"/>
        <v>41007.906342592592</v>
      </c>
      <c r="U1885">
        <f t="shared" si="209"/>
        <v>48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03"/>
        <v>1.351</v>
      </c>
      <c r="P1886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3">
        <f t="shared" si="207"/>
        <v>41205.198321759257</v>
      </c>
      <c r="T1886" s="13">
        <f t="shared" si="208"/>
        <v>41240.5</v>
      </c>
      <c r="U1886">
        <f t="shared" si="209"/>
        <v>351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03"/>
        <v>1.1632786885245903</v>
      </c>
      <c r="P1887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3">
        <f t="shared" si="207"/>
        <v>41099.093865740739</v>
      </c>
      <c r="T1887" s="13">
        <f t="shared" si="208"/>
        <v>41131.916666666664</v>
      </c>
      <c r="U1887">
        <f t="shared" si="209"/>
        <v>747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03"/>
        <v>1.0208333333333333</v>
      </c>
      <c r="P1888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3">
        <f t="shared" si="207"/>
        <v>41925.906689814816</v>
      </c>
      <c r="T1888" s="13">
        <f t="shared" si="208"/>
        <v>41955.94835648148</v>
      </c>
      <c r="U1888">
        <f t="shared" si="209"/>
        <v>25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03"/>
        <v>1.1116666666666666</v>
      </c>
      <c r="P1889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3">
        <f t="shared" si="207"/>
        <v>42323.800138888888</v>
      </c>
      <c r="T1889" s="13">
        <f t="shared" si="208"/>
        <v>42341.895833333328</v>
      </c>
      <c r="U1889">
        <f t="shared" si="209"/>
        <v>335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03"/>
        <v>1.6608000000000001</v>
      </c>
      <c r="P1890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3">
        <f t="shared" si="207"/>
        <v>40299.239953703705</v>
      </c>
      <c r="T1890" s="13">
        <f t="shared" si="208"/>
        <v>40330.207638888889</v>
      </c>
      <c r="U1890">
        <f t="shared" si="209"/>
        <v>1652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03"/>
        <v>1.0660000000000001</v>
      </c>
      <c r="P1891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3">
        <f t="shared" si="207"/>
        <v>41299.793356481481</v>
      </c>
      <c r="T1891" s="13">
        <f t="shared" si="208"/>
        <v>41344.751689814817</v>
      </c>
      <c r="U1891">
        <f t="shared" si="209"/>
        <v>132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03"/>
        <v>1.4458441666666668</v>
      </c>
      <c r="P1892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3">
        <f t="shared" si="207"/>
        <v>41228.786203703705</v>
      </c>
      <c r="T1892" s="13">
        <f t="shared" si="208"/>
        <v>41258.786203703705</v>
      </c>
      <c r="U1892">
        <f t="shared" si="209"/>
        <v>5350.130000000001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03"/>
        <v>1.0555000000000001</v>
      </c>
      <c r="P1893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3">
        <f t="shared" si="207"/>
        <v>40335.798078703701</v>
      </c>
      <c r="T1893" s="13">
        <f t="shared" si="208"/>
        <v>40381.25</v>
      </c>
      <c r="U1893">
        <f t="shared" si="209"/>
        <v>555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03"/>
        <v>1.3660000000000001</v>
      </c>
      <c r="P1894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3">
        <f t="shared" si="207"/>
        <v>40671.637511574074</v>
      </c>
      <c r="T1894" s="13">
        <f t="shared" si="208"/>
        <v>40701.637511574074</v>
      </c>
      <c r="U1894">
        <f t="shared" si="209"/>
        <v>183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03"/>
        <v>1.04</v>
      </c>
      <c r="P1895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3">
        <f t="shared" si="207"/>
        <v>40632.94195601852</v>
      </c>
      <c r="T1895" s="13">
        <f t="shared" si="208"/>
        <v>40649.165972222225</v>
      </c>
      <c r="U1895">
        <f t="shared" si="209"/>
        <v>100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03"/>
        <v>1.145</v>
      </c>
      <c r="P189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3">
        <f t="shared" si="207"/>
        <v>40920.904895833337</v>
      </c>
      <c r="T1896" s="13">
        <f t="shared" si="208"/>
        <v>40951.904895833337</v>
      </c>
      <c r="U1896">
        <f t="shared" si="209"/>
        <v>145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03"/>
        <v>1.0171957671957672</v>
      </c>
      <c r="P1897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3">
        <f t="shared" si="207"/>
        <v>42267.746782407412</v>
      </c>
      <c r="T1897" s="13">
        <f t="shared" si="208"/>
        <v>42297.746782407412</v>
      </c>
      <c r="U1897">
        <f t="shared" si="209"/>
        <v>156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03"/>
        <v>1.2394678492239468</v>
      </c>
      <c r="P1898">
        <f t="shared" si="204"/>
        <v>43</v>
      </c>
      <c r="Q1898" t="str">
        <f t="shared" si="205"/>
        <v>music</v>
      </c>
      <c r="R1898" t="str">
        <f t="shared" si="206"/>
        <v>indie rock</v>
      </c>
      <c r="S1898" s="13">
        <f t="shared" si="207"/>
        <v>40981.710243055553</v>
      </c>
      <c r="T1898" s="13">
        <f t="shared" si="208"/>
        <v>41011.710243055553</v>
      </c>
      <c r="U1898">
        <f t="shared" si="209"/>
        <v>108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03"/>
        <v>1.0245669291338582</v>
      </c>
      <c r="P1899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3">
        <f t="shared" si="207"/>
        <v>41680.583402777782</v>
      </c>
      <c r="T1899" s="13">
        <f t="shared" si="208"/>
        <v>41702.875</v>
      </c>
      <c r="U1899">
        <f t="shared" si="209"/>
        <v>156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03"/>
        <v>1.4450000000000001</v>
      </c>
      <c r="P1900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3">
        <f t="shared" si="207"/>
        <v>42366.192974537036</v>
      </c>
      <c r="T1900" s="13">
        <f t="shared" si="208"/>
        <v>42401.75</v>
      </c>
      <c r="U1900">
        <f t="shared" si="209"/>
        <v>445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03"/>
        <v>1.3333333333333333</v>
      </c>
      <c r="P1901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3">
        <f t="shared" si="207"/>
        <v>42058.941736111112</v>
      </c>
      <c r="T1901" s="13">
        <f t="shared" si="208"/>
        <v>42088.90006944444</v>
      </c>
      <c r="U1901">
        <f t="shared" si="209"/>
        <v>300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03"/>
        <v>1.0936440000000001</v>
      </c>
      <c r="P1902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3">
        <f t="shared" si="207"/>
        <v>41160.871886574074</v>
      </c>
      <c r="T1902" s="13">
        <f t="shared" si="208"/>
        <v>41188.415972222225</v>
      </c>
      <c r="U1902">
        <f t="shared" si="209"/>
        <v>234.11000000000013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03"/>
        <v>2.696969696969697E-2</v>
      </c>
      <c r="P1903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3">
        <f t="shared" si="207"/>
        <v>42116.54315972222</v>
      </c>
      <c r="T1903" s="13">
        <f t="shared" si="208"/>
        <v>42146.541666666672</v>
      </c>
      <c r="U1903">
        <f t="shared" si="209"/>
        <v>-96330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03"/>
        <v>1.2E-2</v>
      </c>
      <c r="P1904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3">
        <f t="shared" si="207"/>
        <v>42037.789895833332</v>
      </c>
      <c r="T1904" s="13">
        <f t="shared" si="208"/>
        <v>42067.789895833332</v>
      </c>
      <c r="U1904">
        <f t="shared" si="209"/>
        <v>-988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03"/>
        <v>0.46600000000000003</v>
      </c>
      <c r="P1905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3">
        <f t="shared" si="207"/>
        <v>42702.770729166667</v>
      </c>
      <c r="T1905" s="13">
        <f t="shared" si="208"/>
        <v>42762.770729166667</v>
      </c>
      <c r="U1905">
        <f t="shared" si="209"/>
        <v>-1602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03"/>
        <v>1E-3</v>
      </c>
      <c r="P190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3">
        <f t="shared" si="207"/>
        <v>42326.685428240744</v>
      </c>
      <c r="T1906" s="13">
        <f t="shared" si="208"/>
        <v>42371.685428240744</v>
      </c>
      <c r="U1906">
        <f t="shared" si="209"/>
        <v>-49950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03"/>
        <v>1.6800000000000001E-3</v>
      </c>
      <c r="P1907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3">
        <f t="shared" si="207"/>
        <v>41859.925856481481</v>
      </c>
      <c r="T1907" s="13">
        <f t="shared" si="208"/>
        <v>41889.925856481481</v>
      </c>
      <c r="U1907">
        <f t="shared" si="209"/>
        <v>-24958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03"/>
        <v>0.42759999999999998</v>
      </c>
      <c r="P1908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3">
        <f t="shared" si="207"/>
        <v>42514.671099537038</v>
      </c>
      <c r="T1908" s="13">
        <f t="shared" si="208"/>
        <v>42544.671099537038</v>
      </c>
      <c r="U1908">
        <f t="shared" si="209"/>
        <v>-28620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03"/>
        <v>2.8333333333333335E-3</v>
      </c>
      <c r="P1909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3">
        <f t="shared" si="207"/>
        <v>41767.587094907409</v>
      </c>
      <c r="T1909" s="13">
        <f t="shared" si="208"/>
        <v>41782.587094907409</v>
      </c>
      <c r="U1909">
        <f t="shared" si="209"/>
        <v>-29915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03"/>
        <v>1.7319999999999999E-2</v>
      </c>
      <c r="P1910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3">
        <f t="shared" si="207"/>
        <v>42703.917824074073</v>
      </c>
      <c r="T1910" s="13">
        <f t="shared" si="208"/>
        <v>42733.917824074073</v>
      </c>
      <c r="U1910">
        <f t="shared" si="209"/>
        <v>-24567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03"/>
        <v>0.14111428571428572</v>
      </c>
      <c r="P1911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3">
        <f t="shared" si="207"/>
        <v>41905.429155092592</v>
      </c>
      <c r="T1911" s="13">
        <f t="shared" si="208"/>
        <v>41935.429155092592</v>
      </c>
      <c r="U1911">
        <f t="shared" si="209"/>
        <v>-30061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03"/>
        <v>0.39395294117647056</v>
      </c>
      <c r="P1912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3">
        <f t="shared" si="207"/>
        <v>42264.963159722218</v>
      </c>
      <c r="T1912" s="13">
        <f t="shared" si="208"/>
        <v>42308.947916666672</v>
      </c>
      <c r="U1912">
        <f t="shared" si="209"/>
        <v>-51514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03"/>
        <v>2.3529411764705883E-4</v>
      </c>
      <c r="P1913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3">
        <f t="shared" si="207"/>
        <v>41830.033958333333</v>
      </c>
      <c r="T1913" s="13">
        <f t="shared" si="208"/>
        <v>41860.033958333333</v>
      </c>
      <c r="U1913">
        <f t="shared" si="209"/>
        <v>-42490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03"/>
        <v>0.59299999999999997</v>
      </c>
      <c r="P1914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3">
        <f t="shared" si="207"/>
        <v>42129.226388888885</v>
      </c>
      <c r="T1914" s="13">
        <f t="shared" si="208"/>
        <v>42159.226388888885</v>
      </c>
      <c r="U1914">
        <f t="shared" si="209"/>
        <v>-2035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03"/>
        <v>1.3270833333333334E-2</v>
      </c>
      <c r="P1915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3">
        <f t="shared" si="207"/>
        <v>41890.511319444442</v>
      </c>
      <c r="T1915" s="13">
        <f t="shared" si="208"/>
        <v>41920.511319444442</v>
      </c>
      <c r="U1915">
        <f t="shared" si="209"/>
        <v>-47363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03"/>
        <v>9.0090090090090086E-2</v>
      </c>
      <c r="P191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3">
        <f t="shared" si="207"/>
        <v>41929.174456018518</v>
      </c>
      <c r="T1916" s="13">
        <f t="shared" si="208"/>
        <v>41944.165972222225</v>
      </c>
      <c r="U1916">
        <f t="shared" si="209"/>
        <v>-606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03"/>
        <v>1.6E-2</v>
      </c>
      <c r="P1917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3">
        <f t="shared" si="207"/>
        <v>41864.04886574074</v>
      </c>
      <c r="T1917" s="13">
        <f t="shared" si="208"/>
        <v>41884.04886574074</v>
      </c>
      <c r="U1917">
        <f t="shared" si="209"/>
        <v>-492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203"/>
        <v>5.1000000000000004E-3</v>
      </c>
      <c r="P1918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3">
        <f t="shared" si="207"/>
        <v>42656.717303240745</v>
      </c>
      <c r="T1918" s="13">
        <f t="shared" si="208"/>
        <v>42681.758969907409</v>
      </c>
      <c r="U1918">
        <f t="shared" si="209"/>
        <v>-19898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03"/>
        <v>0.52570512820512816</v>
      </c>
      <c r="P1919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3">
        <f t="shared" si="207"/>
        <v>42746.270057870366</v>
      </c>
      <c r="T1919" s="13">
        <f t="shared" si="208"/>
        <v>42776.270057870366</v>
      </c>
      <c r="U1919">
        <f t="shared" si="209"/>
        <v>-184975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03"/>
        <v>1.04E-2</v>
      </c>
      <c r="P1920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3">
        <f t="shared" si="207"/>
        <v>41828.789942129632</v>
      </c>
      <c r="T1920" s="13">
        <f t="shared" si="208"/>
        <v>41863.789942129632</v>
      </c>
      <c r="U1920">
        <f t="shared" si="209"/>
        <v>-24740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03"/>
        <v>0.47399999999999998</v>
      </c>
      <c r="P1921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3">
        <f t="shared" si="207"/>
        <v>42113.875567129624</v>
      </c>
      <c r="T1921" s="13">
        <f t="shared" si="208"/>
        <v>42143.875567129624</v>
      </c>
      <c r="U1921">
        <f t="shared" si="209"/>
        <v>-263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03"/>
        <v>0.43030000000000002</v>
      </c>
      <c r="P1922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3">
        <f t="shared" si="207"/>
        <v>42270.875706018516</v>
      </c>
      <c r="T1922" s="13">
        <f t="shared" si="208"/>
        <v>42298.958333333328</v>
      </c>
      <c r="U1922">
        <f t="shared" si="209"/>
        <v>-5697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210">E1923/D1923</f>
        <v>1.3680000000000001</v>
      </c>
      <c r="P1923">
        <f t="shared" ref="P1923:P1986" si="211">E1923/L1923</f>
        <v>54</v>
      </c>
      <c r="Q1923" t="str">
        <f t="shared" ref="Q1923:Q1986" si="212">LEFT(N1923,SEARCH("/",N1923,1)-1)</f>
        <v>music</v>
      </c>
      <c r="R1923" t="str">
        <f t="shared" ref="R1923:R1986" si="213">MID(N1923,SEARCH("/",N1923,1)+1,50)</f>
        <v>indie rock</v>
      </c>
      <c r="S1923" s="13">
        <f t="shared" ref="S1923:S1986" si="214">(((J1923/60)/60)/24)+DATE(1970,1,1)</f>
        <v>41074.221562500003</v>
      </c>
      <c r="T1923" s="13">
        <f t="shared" ref="T1923:T1986" si="215">(((I1923/60)/60)/24)+DATE(1970,1,1)</f>
        <v>41104.221562500003</v>
      </c>
      <c r="U1923">
        <f t="shared" ref="U1923:U1986" si="216">E1923-D1923</f>
        <v>552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10"/>
        <v>1.1555</v>
      </c>
      <c r="P1924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3">
        <f t="shared" si="214"/>
        <v>41590.255868055552</v>
      </c>
      <c r="T1924" s="13">
        <f t="shared" si="215"/>
        <v>41620.255868055552</v>
      </c>
      <c r="U1924">
        <f t="shared" si="216"/>
        <v>311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10"/>
        <v>2.4079999999999999</v>
      </c>
      <c r="P1925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3">
        <f t="shared" si="214"/>
        <v>40772.848749999997</v>
      </c>
      <c r="T1925" s="13">
        <f t="shared" si="215"/>
        <v>40813.207638888889</v>
      </c>
      <c r="U1925">
        <f t="shared" si="216"/>
        <v>176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10"/>
        <v>1.1439999999999999</v>
      </c>
      <c r="P192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3">
        <f t="shared" si="214"/>
        <v>41626.761053240742</v>
      </c>
      <c r="T1926" s="13">
        <f t="shared" si="215"/>
        <v>41654.814583333333</v>
      </c>
      <c r="U1926">
        <f t="shared" si="216"/>
        <v>432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10"/>
        <v>1.1033333333333333</v>
      </c>
      <c r="P1927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3">
        <f t="shared" si="214"/>
        <v>41535.90148148148</v>
      </c>
      <c r="T1927" s="13">
        <f t="shared" si="215"/>
        <v>41558</v>
      </c>
      <c r="U1927">
        <f t="shared" si="216"/>
        <v>155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10"/>
        <v>1.9537933333333333</v>
      </c>
      <c r="P1928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3">
        <f t="shared" si="214"/>
        <v>40456.954351851848</v>
      </c>
      <c r="T1928" s="13">
        <f t="shared" si="215"/>
        <v>40484.018055555556</v>
      </c>
      <c r="U1928">
        <f t="shared" si="216"/>
        <v>1430.69</v>
      </c>
    </row>
    <row r="1929" spans="1:21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10"/>
        <v>1.0333333333333334</v>
      </c>
      <c r="P1929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3">
        <f t="shared" si="214"/>
        <v>40960.861562500002</v>
      </c>
      <c r="T1929" s="13">
        <f t="shared" si="215"/>
        <v>40976.207638888889</v>
      </c>
      <c r="U1929">
        <f t="shared" si="216"/>
        <v>20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10"/>
        <v>1.031372549019608</v>
      </c>
      <c r="P1930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3">
        <f t="shared" si="214"/>
        <v>41371.648078703707</v>
      </c>
      <c r="T1930" s="13">
        <f t="shared" si="215"/>
        <v>41401.648078703707</v>
      </c>
      <c r="U1930">
        <f t="shared" si="216"/>
        <v>80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10"/>
        <v>1.003125</v>
      </c>
      <c r="P1931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3">
        <f t="shared" si="214"/>
        <v>40687.021597222221</v>
      </c>
      <c r="T1931" s="13">
        <f t="shared" si="215"/>
        <v>40729.021597222221</v>
      </c>
      <c r="U1931">
        <f t="shared" si="216"/>
        <v>10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10"/>
        <v>1.27</v>
      </c>
      <c r="P1932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3">
        <f t="shared" si="214"/>
        <v>41402.558819444443</v>
      </c>
      <c r="T1932" s="13">
        <f t="shared" si="215"/>
        <v>41462.558819444443</v>
      </c>
      <c r="U1932">
        <f t="shared" si="216"/>
        <v>270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10"/>
        <v>1.20601</v>
      </c>
      <c r="P1933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3">
        <f t="shared" si="214"/>
        <v>41037.892465277779</v>
      </c>
      <c r="T1933" s="13">
        <f t="shared" si="215"/>
        <v>41051.145833333336</v>
      </c>
      <c r="U1933">
        <f t="shared" si="216"/>
        <v>412.02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10"/>
        <v>1.0699047619047619</v>
      </c>
      <c r="P1934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3">
        <f t="shared" si="214"/>
        <v>40911.809872685182</v>
      </c>
      <c r="T1934" s="13">
        <f t="shared" si="215"/>
        <v>40932.809872685182</v>
      </c>
      <c r="U1934">
        <f t="shared" si="216"/>
        <v>367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10"/>
        <v>1.7243333333333333</v>
      </c>
      <c r="P1935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3">
        <f t="shared" si="214"/>
        <v>41879.130868055552</v>
      </c>
      <c r="T1935" s="13">
        <f t="shared" si="215"/>
        <v>41909.130868055552</v>
      </c>
      <c r="U1935">
        <f t="shared" si="216"/>
        <v>4346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10"/>
        <v>1.2362</v>
      </c>
      <c r="P1936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3">
        <f t="shared" si="214"/>
        <v>40865.867141203707</v>
      </c>
      <c r="T1936" s="13">
        <f t="shared" si="215"/>
        <v>40902.208333333336</v>
      </c>
      <c r="U1936">
        <f t="shared" si="216"/>
        <v>1181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10"/>
        <v>1.0840000000000001</v>
      </c>
      <c r="P1937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3">
        <f t="shared" si="214"/>
        <v>41773.932534722226</v>
      </c>
      <c r="T1937" s="13">
        <f t="shared" si="215"/>
        <v>41811.207638888889</v>
      </c>
      <c r="U1937">
        <f t="shared" si="216"/>
        <v>210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10"/>
        <v>1.1652013333333333</v>
      </c>
      <c r="P1938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3">
        <f t="shared" si="214"/>
        <v>40852.889699074076</v>
      </c>
      <c r="T1938" s="13">
        <f t="shared" si="215"/>
        <v>40883.249305555553</v>
      </c>
      <c r="U1938">
        <f t="shared" si="216"/>
        <v>1239.0100000000002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10"/>
        <v>1.8724499999999999</v>
      </c>
      <c r="P1939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3">
        <f t="shared" si="214"/>
        <v>41059.118993055556</v>
      </c>
      <c r="T1939" s="13">
        <f t="shared" si="215"/>
        <v>41075.165972222225</v>
      </c>
      <c r="U1939">
        <f t="shared" si="216"/>
        <v>523.47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10"/>
        <v>1.1593333333333333</v>
      </c>
      <c r="P1940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3">
        <f t="shared" si="214"/>
        <v>41426.259618055556</v>
      </c>
      <c r="T1940" s="13">
        <f t="shared" si="215"/>
        <v>41457.208333333336</v>
      </c>
      <c r="U1940">
        <f t="shared" si="216"/>
        <v>2390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10"/>
        <v>1.107</v>
      </c>
      <c r="P1941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3">
        <f t="shared" si="214"/>
        <v>41313.985046296293</v>
      </c>
      <c r="T1941" s="13">
        <f t="shared" si="215"/>
        <v>41343.943379629629</v>
      </c>
      <c r="U1941">
        <f t="shared" si="216"/>
        <v>1070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10"/>
        <v>1.7092307692307693</v>
      </c>
      <c r="P1942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3">
        <f t="shared" si="214"/>
        <v>40670.507326388892</v>
      </c>
      <c r="T1942" s="13">
        <f t="shared" si="215"/>
        <v>40709.165972222225</v>
      </c>
      <c r="U1942">
        <f t="shared" si="216"/>
        <v>461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10"/>
        <v>1.2611835600000001</v>
      </c>
      <c r="P1943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3">
        <f t="shared" si="214"/>
        <v>41744.290868055556</v>
      </c>
      <c r="T1943" s="13">
        <f t="shared" si="215"/>
        <v>41774.290868055556</v>
      </c>
      <c r="U1943">
        <f t="shared" si="216"/>
        <v>65295.890000000014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10"/>
        <v>1.3844033333333334</v>
      </c>
      <c r="P1944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3">
        <f t="shared" si="214"/>
        <v>40638.828009259261</v>
      </c>
      <c r="T1944" s="13">
        <f t="shared" si="215"/>
        <v>40728.828009259261</v>
      </c>
      <c r="U1944">
        <f t="shared" si="216"/>
        <v>2306.42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10"/>
        <v>17.052499999999998</v>
      </c>
      <c r="P1945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3">
        <f t="shared" si="214"/>
        <v>42548.269861111112</v>
      </c>
      <c r="T1945" s="13">
        <f t="shared" si="215"/>
        <v>42593.269861111112</v>
      </c>
      <c r="U1945">
        <f t="shared" si="216"/>
        <v>160525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10"/>
        <v>7.8805550000000002</v>
      </c>
      <c r="P1946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3">
        <f t="shared" si="214"/>
        <v>41730.584374999999</v>
      </c>
      <c r="T1946" s="13">
        <f t="shared" si="215"/>
        <v>41760.584374999999</v>
      </c>
      <c r="U1946">
        <f t="shared" si="216"/>
        <v>275222.2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10"/>
        <v>3.4801799999999998</v>
      </c>
      <c r="P1947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3">
        <f t="shared" si="214"/>
        <v>42157.251828703709</v>
      </c>
      <c r="T1947" s="13">
        <f t="shared" si="215"/>
        <v>42197.251828703709</v>
      </c>
      <c r="U1947">
        <f t="shared" si="216"/>
        <v>248018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10"/>
        <v>1.4974666666666667</v>
      </c>
      <c r="P1948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3">
        <f t="shared" si="214"/>
        <v>41689.150011574071</v>
      </c>
      <c r="T1948" s="13">
        <f t="shared" si="215"/>
        <v>41749.108344907407</v>
      </c>
      <c r="U1948">
        <f t="shared" si="216"/>
        <v>3731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10"/>
        <v>1.0063375000000001</v>
      </c>
      <c r="P1949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3">
        <f t="shared" si="214"/>
        <v>40102.918055555558</v>
      </c>
      <c r="T1949" s="13">
        <f t="shared" si="215"/>
        <v>40140.249305555553</v>
      </c>
      <c r="U1949">
        <f t="shared" si="216"/>
        <v>5.07000000000005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10"/>
        <v>8.0021100000000001</v>
      </c>
      <c r="P1950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3">
        <f t="shared" si="214"/>
        <v>42473.604270833333</v>
      </c>
      <c r="T1950" s="13">
        <f t="shared" si="215"/>
        <v>42527.709722222222</v>
      </c>
      <c r="U1950">
        <f t="shared" si="216"/>
        <v>700211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10"/>
        <v>1.0600260000000001</v>
      </c>
      <c r="P1951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3">
        <f t="shared" si="214"/>
        <v>41800.423043981478</v>
      </c>
      <c r="T1951" s="13">
        <f t="shared" si="215"/>
        <v>41830.423043981478</v>
      </c>
      <c r="U1951">
        <f t="shared" si="216"/>
        <v>3001.3000000000029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10"/>
        <v>2.0051866666666669</v>
      </c>
      <c r="P1952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3">
        <f t="shared" si="214"/>
        <v>40624.181400462963</v>
      </c>
      <c r="T1952" s="13">
        <f t="shared" si="215"/>
        <v>40655.181400462963</v>
      </c>
      <c r="U1952">
        <f t="shared" si="216"/>
        <v>48248.960000000006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10"/>
        <v>2.1244399999999999</v>
      </c>
      <c r="P1953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3">
        <f t="shared" si="214"/>
        <v>42651.420567129629</v>
      </c>
      <c r="T1953" s="13">
        <f t="shared" si="215"/>
        <v>42681.462233796294</v>
      </c>
      <c r="U1953">
        <f t="shared" si="216"/>
        <v>56222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10"/>
        <v>1.9847237142857144</v>
      </c>
      <c r="P1954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3">
        <f t="shared" si="214"/>
        <v>41526.60665509259</v>
      </c>
      <c r="T1954" s="13">
        <f t="shared" si="215"/>
        <v>41563.60665509259</v>
      </c>
      <c r="U1954">
        <f t="shared" si="216"/>
        <v>34465.33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10"/>
        <v>2.2594666666666665</v>
      </c>
      <c r="P1955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3">
        <f t="shared" si="214"/>
        <v>40941.199826388889</v>
      </c>
      <c r="T1955" s="13">
        <f t="shared" si="215"/>
        <v>40970.125</v>
      </c>
      <c r="U1955">
        <f t="shared" si="216"/>
        <v>18892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10"/>
        <v>6.9894800000000004</v>
      </c>
      <c r="P1956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3">
        <f t="shared" si="214"/>
        <v>42394.580740740741</v>
      </c>
      <c r="T1956" s="13">
        <f t="shared" si="215"/>
        <v>42441.208333333328</v>
      </c>
      <c r="U1956">
        <f t="shared" si="216"/>
        <v>299474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10"/>
        <v>3.9859528571428569</v>
      </c>
      <c r="P1957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3">
        <f t="shared" si="214"/>
        <v>41020.271770833337</v>
      </c>
      <c r="T1957" s="13">
        <f t="shared" si="215"/>
        <v>41052.791666666664</v>
      </c>
      <c r="U1957">
        <f t="shared" si="216"/>
        <v>125410.01999999999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10"/>
        <v>2.9403333333333332</v>
      </c>
      <c r="P1958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3">
        <f t="shared" si="214"/>
        <v>42067.923668981486</v>
      </c>
      <c r="T1958" s="13">
        <f t="shared" si="215"/>
        <v>42112.882002314815</v>
      </c>
      <c r="U1958">
        <f t="shared" si="216"/>
        <v>116420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10"/>
        <v>1.6750470000000002</v>
      </c>
      <c r="P1959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3">
        <f t="shared" si="214"/>
        <v>41179.098530092589</v>
      </c>
      <c r="T1959" s="13">
        <f t="shared" si="215"/>
        <v>41209.098530092589</v>
      </c>
      <c r="U1959">
        <f t="shared" si="216"/>
        <v>20251.410000000003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10"/>
        <v>14.355717142857143</v>
      </c>
      <c r="P1960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3">
        <f t="shared" si="214"/>
        <v>41326.987974537034</v>
      </c>
      <c r="T1960" s="13">
        <f t="shared" si="215"/>
        <v>41356.94630787037</v>
      </c>
      <c r="U1960">
        <f t="shared" si="216"/>
        <v>93490.02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10"/>
        <v>1.5673440000000001</v>
      </c>
      <c r="P1961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3">
        <f t="shared" si="214"/>
        <v>41871.845601851855</v>
      </c>
      <c r="T1961" s="13">
        <f t="shared" si="215"/>
        <v>41913</v>
      </c>
      <c r="U1961">
        <f t="shared" si="216"/>
        <v>5673.4400000000005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10"/>
        <v>1.1790285714285715</v>
      </c>
      <c r="P1962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3">
        <f t="shared" si="214"/>
        <v>41964.362743055557</v>
      </c>
      <c r="T1962" s="13">
        <f t="shared" si="215"/>
        <v>41994.362743055557</v>
      </c>
      <c r="U1962">
        <f t="shared" si="216"/>
        <v>12532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10"/>
        <v>11.053811999999999</v>
      </c>
      <c r="P1963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3">
        <f t="shared" si="214"/>
        <v>41148.194641203707</v>
      </c>
      <c r="T1963" s="13">
        <f t="shared" si="215"/>
        <v>41188.165972222225</v>
      </c>
      <c r="U1963">
        <f t="shared" si="216"/>
        <v>100538.12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10"/>
        <v>1.9292499999999999</v>
      </c>
      <c r="P1964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3">
        <f t="shared" si="214"/>
        <v>41742.780509259261</v>
      </c>
      <c r="T1964" s="13">
        <f t="shared" si="215"/>
        <v>41772.780509259261</v>
      </c>
      <c r="U1964">
        <f t="shared" si="216"/>
        <v>9292.5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10"/>
        <v>1.268842105263158</v>
      </c>
      <c r="P1965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3">
        <f t="shared" si="214"/>
        <v>41863.429791666669</v>
      </c>
      <c r="T1965" s="13">
        <f t="shared" si="215"/>
        <v>41898.429791666669</v>
      </c>
      <c r="U1965">
        <f t="shared" si="216"/>
        <v>5108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10"/>
        <v>2.5957748878923765</v>
      </c>
      <c r="P1966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3">
        <f t="shared" si="214"/>
        <v>42452.272824074069</v>
      </c>
      <c r="T1966" s="13">
        <f t="shared" si="215"/>
        <v>42482.272824074069</v>
      </c>
      <c r="U1966">
        <f t="shared" si="216"/>
        <v>142343.12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10"/>
        <v>2.6227999999999998</v>
      </c>
      <c r="P1967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3">
        <f t="shared" si="214"/>
        <v>40898.089236111111</v>
      </c>
      <c r="T1967" s="13">
        <f t="shared" si="215"/>
        <v>40920.041666666664</v>
      </c>
      <c r="U1967">
        <f t="shared" si="216"/>
        <v>8114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10"/>
        <v>2.0674309000000002</v>
      </c>
      <c r="P1968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3">
        <f t="shared" si="214"/>
        <v>41835.540486111109</v>
      </c>
      <c r="T1968" s="13">
        <f t="shared" si="215"/>
        <v>41865.540486111109</v>
      </c>
      <c r="U1968">
        <f t="shared" si="216"/>
        <v>106743.09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10"/>
        <v>3.7012999999999998</v>
      </c>
      <c r="P1969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3">
        <f t="shared" si="214"/>
        <v>41730.663530092592</v>
      </c>
      <c r="T1969" s="13">
        <f t="shared" si="215"/>
        <v>41760.663530092592</v>
      </c>
      <c r="U1969">
        <f t="shared" si="216"/>
        <v>54026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10"/>
        <v>2.8496600000000001</v>
      </c>
      <c r="P1970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3">
        <f t="shared" si="214"/>
        <v>42676.586979166663</v>
      </c>
      <c r="T1970" s="13">
        <f t="shared" si="215"/>
        <v>42707.628645833334</v>
      </c>
      <c r="U1970">
        <f t="shared" si="216"/>
        <v>92483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10"/>
        <v>5.7907999999999999</v>
      </c>
      <c r="P1971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3">
        <f t="shared" si="214"/>
        <v>42557.792453703703</v>
      </c>
      <c r="T1971" s="13">
        <f t="shared" si="215"/>
        <v>42587.792453703703</v>
      </c>
      <c r="U1971">
        <f t="shared" si="216"/>
        <v>95816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10"/>
        <v>11.318</v>
      </c>
      <c r="P1972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3">
        <f t="shared" si="214"/>
        <v>41324.193298611113</v>
      </c>
      <c r="T1972" s="13">
        <f t="shared" si="215"/>
        <v>41384.151631944449</v>
      </c>
      <c r="U1972">
        <f t="shared" si="216"/>
        <v>51590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10"/>
        <v>2.6302771750000002</v>
      </c>
      <c r="P1973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3">
        <f t="shared" si="214"/>
        <v>41561.500706018516</v>
      </c>
      <c r="T1973" s="13">
        <f t="shared" si="215"/>
        <v>41593.166666666664</v>
      </c>
      <c r="U1973">
        <f t="shared" si="216"/>
        <v>652110.87000000011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10"/>
        <v>6.7447999999999997</v>
      </c>
      <c r="P1974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3">
        <f t="shared" si="214"/>
        <v>41201.012083333335</v>
      </c>
      <c r="T1974" s="13">
        <f t="shared" si="215"/>
        <v>41231.053749999999</v>
      </c>
      <c r="U1974">
        <f t="shared" si="216"/>
        <v>14362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10"/>
        <v>2.5683081313131315</v>
      </c>
      <c r="P1975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3">
        <f t="shared" si="214"/>
        <v>42549.722962962958</v>
      </c>
      <c r="T1975" s="13">
        <f t="shared" si="215"/>
        <v>42588.291666666672</v>
      </c>
      <c r="U1975">
        <f t="shared" si="216"/>
        <v>310525.01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10"/>
        <v>3.7549600000000001</v>
      </c>
      <c r="P1976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3">
        <f t="shared" si="214"/>
        <v>41445.334131944444</v>
      </c>
      <c r="T1976" s="13">
        <f t="shared" si="215"/>
        <v>41505.334131944444</v>
      </c>
      <c r="U1976">
        <f t="shared" si="216"/>
        <v>55099.199999999997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10"/>
        <v>2.0870837499999997</v>
      </c>
      <c r="P1977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3">
        <f t="shared" si="214"/>
        <v>41313.755219907405</v>
      </c>
      <c r="T1977" s="13">
        <f t="shared" si="215"/>
        <v>41343.755219907405</v>
      </c>
      <c r="U1977">
        <f t="shared" si="216"/>
        <v>17393.339999999997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10"/>
        <v>3.4660000000000002</v>
      </c>
      <c r="P1978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3">
        <f t="shared" si="214"/>
        <v>41438.899594907409</v>
      </c>
      <c r="T1978" s="13">
        <f t="shared" si="215"/>
        <v>41468.899594907409</v>
      </c>
      <c r="U1978">
        <f t="shared" si="216"/>
        <v>9864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10"/>
        <v>4.0232999999999999</v>
      </c>
      <c r="P1979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3">
        <f t="shared" si="214"/>
        <v>42311.216898148152</v>
      </c>
      <c r="T1979" s="13">
        <f t="shared" si="215"/>
        <v>42357.332638888889</v>
      </c>
      <c r="U1979">
        <f t="shared" si="216"/>
        <v>151165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10"/>
        <v>10.2684514</v>
      </c>
      <c r="P1980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3">
        <f t="shared" si="214"/>
        <v>41039.225601851853</v>
      </c>
      <c r="T1980" s="13">
        <f t="shared" si="215"/>
        <v>41072.291666666664</v>
      </c>
      <c r="U1980">
        <f t="shared" si="216"/>
        <v>463422.57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10"/>
        <v>1.14901155</v>
      </c>
      <c r="P1981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3">
        <f t="shared" si="214"/>
        <v>42290.460023148145</v>
      </c>
      <c r="T1981" s="13">
        <f t="shared" si="215"/>
        <v>42327.207638888889</v>
      </c>
      <c r="U1981">
        <f t="shared" si="216"/>
        <v>29802.309999999998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210"/>
        <v>3.5482402000000004</v>
      </c>
      <c r="P1982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3">
        <f t="shared" si="214"/>
        <v>42423.542384259257</v>
      </c>
      <c r="T1982" s="13">
        <f t="shared" si="215"/>
        <v>42463.500717592593</v>
      </c>
      <c r="U1982">
        <f t="shared" si="216"/>
        <v>127412.01000000001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10"/>
        <v>5.0799999999999998E-2</v>
      </c>
      <c r="P1983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3">
        <f t="shared" si="214"/>
        <v>41799.725289351853</v>
      </c>
      <c r="T1983" s="13">
        <f t="shared" si="215"/>
        <v>41829.725289351853</v>
      </c>
      <c r="U1983">
        <f t="shared" si="216"/>
        <v>-7119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10"/>
        <v>0</v>
      </c>
      <c r="P1984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13">
        <f t="shared" si="214"/>
        <v>42678.586655092593</v>
      </c>
      <c r="T1984" s="13">
        <f t="shared" si="215"/>
        <v>42708.628321759257</v>
      </c>
      <c r="U1984">
        <f t="shared" si="216"/>
        <v>-180000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10"/>
        <v>4.2999999999999997E-2</v>
      </c>
      <c r="P1985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3">
        <f t="shared" si="214"/>
        <v>42593.011782407411</v>
      </c>
      <c r="T1985" s="13">
        <f t="shared" si="215"/>
        <v>42615.291666666672</v>
      </c>
      <c r="U1985">
        <f t="shared" si="216"/>
        <v>-31581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10"/>
        <v>0.21146666666666666</v>
      </c>
      <c r="P1986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3">
        <f t="shared" si="214"/>
        <v>41913.790289351848</v>
      </c>
      <c r="T1986" s="13">
        <f t="shared" si="215"/>
        <v>41973.831956018519</v>
      </c>
      <c r="U1986">
        <f t="shared" si="216"/>
        <v>-11828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217">E1987/D1987</f>
        <v>3.1875000000000001E-2</v>
      </c>
      <c r="P1987">
        <f t="shared" ref="P1987:P2050" si="218">E1987/L1987</f>
        <v>12.75</v>
      </c>
      <c r="Q1987" t="str">
        <f t="shared" ref="Q1987:Q2050" si="219">LEFT(N1987,SEARCH("/",N1987,1)-1)</f>
        <v>photography</v>
      </c>
      <c r="R1987" t="str">
        <f t="shared" ref="R1987:R2050" si="220">MID(N1987,SEARCH("/",N1987,1)+1,50)</f>
        <v>people</v>
      </c>
      <c r="S1987" s="13">
        <f t="shared" ref="S1987:S2050" si="221">(((J1987/60)/60)/24)+DATE(1970,1,1)</f>
        <v>42555.698738425926</v>
      </c>
      <c r="T1987" s="13">
        <f t="shared" ref="T1987:T2050" si="222">(((I1987/60)/60)/24)+DATE(1970,1,1)</f>
        <v>42584.958333333328</v>
      </c>
      <c r="U1987">
        <f t="shared" ref="U1987:U2050" si="223">E1987-D1987</f>
        <v>-1549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17"/>
        <v>5.0000000000000001E-4</v>
      </c>
      <c r="P1988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3">
        <f t="shared" si="221"/>
        <v>42413.433831018512</v>
      </c>
      <c r="T1988" s="13">
        <f t="shared" si="222"/>
        <v>42443.392164351855</v>
      </c>
      <c r="U1988">
        <f t="shared" si="223"/>
        <v>-1999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17"/>
        <v>0.42472727272727273</v>
      </c>
      <c r="P1989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3">
        <f t="shared" si="221"/>
        <v>42034.639768518522</v>
      </c>
      <c r="T1989" s="13">
        <f t="shared" si="222"/>
        <v>42064.639768518522</v>
      </c>
      <c r="U1989">
        <f t="shared" si="223"/>
        <v>-3164</v>
      </c>
    </row>
    <row r="1990" spans="1:21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17"/>
        <v>4.1666666666666666E-3</v>
      </c>
      <c r="P1990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3">
        <f t="shared" si="221"/>
        <v>42206.763217592597</v>
      </c>
      <c r="T1990" s="13">
        <f t="shared" si="222"/>
        <v>42236.763217592597</v>
      </c>
      <c r="U1990">
        <f t="shared" si="223"/>
        <v>-5975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17"/>
        <v>0.01</v>
      </c>
      <c r="P1991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3">
        <f t="shared" si="221"/>
        <v>42685.680648148147</v>
      </c>
      <c r="T1991" s="13">
        <f t="shared" si="222"/>
        <v>42715.680648148147</v>
      </c>
      <c r="U1991">
        <f t="shared" si="223"/>
        <v>-4950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17"/>
        <v>0.16966666666666666</v>
      </c>
      <c r="P1992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3">
        <f t="shared" si="221"/>
        <v>42398.195972222224</v>
      </c>
      <c r="T1992" s="13">
        <f t="shared" si="222"/>
        <v>42413.195972222224</v>
      </c>
      <c r="U1992">
        <f t="shared" si="223"/>
        <v>-2491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17"/>
        <v>7.0000000000000007E-2</v>
      </c>
      <c r="P1993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3">
        <f t="shared" si="221"/>
        <v>42167.89335648148</v>
      </c>
      <c r="T1993" s="13">
        <f t="shared" si="222"/>
        <v>42188.89335648148</v>
      </c>
      <c r="U1993">
        <f t="shared" si="223"/>
        <v>-1860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17"/>
        <v>1.3333333333333333E-3</v>
      </c>
      <c r="P1994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3">
        <f t="shared" si="221"/>
        <v>42023.143414351856</v>
      </c>
      <c r="T1994" s="13">
        <f t="shared" si="222"/>
        <v>42053.143414351856</v>
      </c>
      <c r="U1994">
        <f t="shared" si="223"/>
        <v>-1498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17"/>
        <v>0</v>
      </c>
      <c r="P1995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13">
        <f t="shared" si="221"/>
        <v>42329.58839120371</v>
      </c>
      <c r="T1995" s="13">
        <f t="shared" si="222"/>
        <v>42359.58839120371</v>
      </c>
      <c r="U1995">
        <f t="shared" si="223"/>
        <v>-2000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17"/>
        <v>0</v>
      </c>
      <c r="P1996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13">
        <f t="shared" si="221"/>
        <v>42651.006273148145</v>
      </c>
      <c r="T1996" s="13">
        <f t="shared" si="222"/>
        <v>42711.047939814816</v>
      </c>
      <c r="U1996">
        <f t="shared" si="223"/>
        <v>-3200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17"/>
        <v>7.8E-2</v>
      </c>
      <c r="P1997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3">
        <f t="shared" si="221"/>
        <v>42181.902037037042</v>
      </c>
      <c r="T1997" s="13">
        <f t="shared" si="222"/>
        <v>42201.902037037042</v>
      </c>
      <c r="U1997">
        <f t="shared" si="223"/>
        <v>-922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17"/>
        <v>0</v>
      </c>
      <c r="P1998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13">
        <f t="shared" si="221"/>
        <v>41800.819571759261</v>
      </c>
      <c r="T1998" s="13">
        <f t="shared" si="222"/>
        <v>41830.819571759261</v>
      </c>
      <c r="U1998">
        <f t="shared" si="223"/>
        <v>-133800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17"/>
        <v>0</v>
      </c>
      <c r="P1999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13">
        <f t="shared" si="221"/>
        <v>41847.930694444447</v>
      </c>
      <c r="T1999" s="13">
        <f t="shared" si="222"/>
        <v>41877.930694444447</v>
      </c>
      <c r="U1999">
        <f t="shared" si="223"/>
        <v>-6500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17"/>
        <v>0.26200000000000001</v>
      </c>
      <c r="P2000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3">
        <f t="shared" si="221"/>
        <v>41807.118495370371</v>
      </c>
      <c r="T2000" s="13">
        <f t="shared" si="222"/>
        <v>41852.118495370371</v>
      </c>
      <c r="U2000">
        <f t="shared" si="223"/>
        <v>-1845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17"/>
        <v>7.6129032258064515E-3</v>
      </c>
      <c r="P2001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3">
        <f t="shared" si="221"/>
        <v>41926.482731481483</v>
      </c>
      <c r="T2001" s="13">
        <f t="shared" si="222"/>
        <v>41956.524398148147</v>
      </c>
      <c r="U2001">
        <f t="shared" si="223"/>
        <v>-30764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17"/>
        <v>0.125</v>
      </c>
      <c r="P2002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3">
        <f t="shared" si="221"/>
        <v>42345.951539351852</v>
      </c>
      <c r="T2002" s="13">
        <f t="shared" si="222"/>
        <v>42375.951539351852</v>
      </c>
      <c r="U2002">
        <f t="shared" si="223"/>
        <v>-4375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17"/>
        <v>3.8212909090909091</v>
      </c>
      <c r="P2003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3">
        <f t="shared" si="221"/>
        <v>42136.209675925929</v>
      </c>
      <c r="T2003" s="13">
        <f t="shared" si="222"/>
        <v>42167.833333333328</v>
      </c>
      <c r="U2003">
        <f t="shared" si="223"/>
        <v>155171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17"/>
        <v>2.1679422000000002</v>
      </c>
      <c r="P2004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3">
        <f t="shared" si="221"/>
        <v>42728.71230324074</v>
      </c>
      <c r="T2004" s="13">
        <f t="shared" si="222"/>
        <v>42758.71230324074</v>
      </c>
      <c r="U2004">
        <f t="shared" si="223"/>
        <v>58397.11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17"/>
        <v>3.12</v>
      </c>
      <c r="P2005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3">
        <f t="shared" si="221"/>
        <v>40347.125601851854</v>
      </c>
      <c r="T2005" s="13">
        <f t="shared" si="222"/>
        <v>40361.958333333336</v>
      </c>
      <c r="U2005">
        <f t="shared" si="223"/>
        <v>1060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17"/>
        <v>2.3442048</v>
      </c>
      <c r="P2006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3">
        <f t="shared" si="221"/>
        <v>41800.604895833334</v>
      </c>
      <c r="T2006" s="13">
        <f t="shared" si="222"/>
        <v>41830.604895833334</v>
      </c>
      <c r="U2006">
        <f t="shared" si="223"/>
        <v>67210.240000000005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17"/>
        <v>1.236801</v>
      </c>
      <c r="P2007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3">
        <f t="shared" si="221"/>
        <v>41535.812708333331</v>
      </c>
      <c r="T2007" s="13">
        <f t="shared" si="222"/>
        <v>41563.165972222225</v>
      </c>
      <c r="U2007">
        <f t="shared" si="223"/>
        <v>7104.0299999999988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17"/>
        <v>2.4784000000000002</v>
      </c>
      <c r="P2008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3">
        <f t="shared" si="221"/>
        <v>41941.500520833331</v>
      </c>
      <c r="T2008" s="13">
        <f t="shared" si="222"/>
        <v>41976.542187500003</v>
      </c>
      <c r="U2008">
        <f t="shared" si="223"/>
        <v>73920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17"/>
        <v>1.157092</v>
      </c>
      <c r="P2009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3">
        <f t="shared" si="221"/>
        <v>40347.837800925925</v>
      </c>
      <c r="T2009" s="13">
        <f t="shared" si="222"/>
        <v>40414.166666666664</v>
      </c>
      <c r="U2009">
        <f t="shared" si="223"/>
        <v>1570.92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17"/>
        <v>1.1707484768810599</v>
      </c>
      <c r="P2010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3">
        <f t="shared" si="221"/>
        <v>40761.604421296295</v>
      </c>
      <c r="T2010" s="13">
        <f t="shared" si="222"/>
        <v>40805.604421296295</v>
      </c>
      <c r="U2010">
        <f t="shared" si="223"/>
        <v>268.21000000000004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17"/>
        <v>3.05158</v>
      </c>
      <c r="P2011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3">
        <f t="shared" si="221"/>
        <v>42661.323414351849</v>
      </c>
      <c r="T2011" s="13">
        <f t="shared" si="222"/>
        <v>42697.365081018521</v>
      </c>
      <c r="U2011">
        <f t="shared" si="223"/>
        <v>102579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17"/>
        <v>3.2005299999999997</v>
      </c>
      <c r="P2012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3">
        <f t="shared" si="221"/>
        <v>42570.996423611112</v>
      </c>
      <c r="T2012" s="13">
        <f t="shared" si="222"/>
        <v>42600.996423611112</v>
      </c>
      <c r="U2012">
        <f t="shared" si="223"/>
        <v>66015.899999999994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17"/>
        <v>8.1956399999999991</v>
      </c>
      <c r="P2013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3">
        <f t="shared" si="221"/>
        <v>42347.358483796299</v>
      </c>
      <c r="T2013" s="13">
        <f t="shared" si="222"/>
        <v>42380.958333333328</v>
      </c>
      <c r="U2013">
        <f t="shared" si="223"/>
        <v>359782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17"/>
        <v>2.3490000000000002</v>
      </c>
      <c r="P2014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3">
        <f t="shared" si="221"/>
        <v>42010.822233796294</v>
      </c>
      <c r="T2014" s="13">
        <f t="shared" si="222"/>
        <v>42040.822233796294</v>
      </c>
      <c r="U2014">
        <f t="shared" si="223"/>
        <v>6745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17"/>
        <v>4.9491375</v>
      </c>
      <c r="P2015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3">
        <f t="shared" si="221"/>
        <v>42499.960810185185</v>
      </c>
      <c r="T2015" s="13">
        <f t="shared" si="222"/>
        <v>42559.960810185185</v>
      </c>
      <c r="U2015">
        <f t="shared" si="223"/>
        <v>631862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17"/>
        <v>78.137822333333332</v>
      </c>
      <c r="P2016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3">
        <f t="shared" si="221"/>
        <v>41324.214571759258</v>
      </c>
      <c r="T2016" s="13">
        <f t="shared" si="222"/>
        <v>41358.172905092593</v>
      </c>
      <c r="U2016">
        <f t="shared" si="223"/>
        <v>2314134.67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17"/>
        <v>1.1300013888888889</v>
      </c>
      <c r="P2017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3">
        <f t="shared" si="221"/>
        <v>40765.876886574071</v>
      </c>
      <c r="T2017" s="13">
        <f t="shared" si="222"/>
        <v>40795.876886574071</v>
      </c>
      <c r="U2017">
        <f t="shared" si="223"/>
        <v>936.01000000000022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17"/>
        <v>9.2154220000000002</v>
      </c>
      <c r="P2018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3">
        <f t="shared" si="221"/>
        <v>41312.88077546296</v>
      </c>
      <c r="T2018" s="13">
        <f t="shared" si="222"/>
        <v>41342.88077546296</v>
      </c>
      <c r="U2018">
        <f t="shared" si="223"/>
        <v>82154.22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17"/>
        <v>1.2510239999999999</v>
      </c>
      <c r="P2019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3">
        <f t="shared" si="221"/>
        <v>40961.057349537034</v>
      </c>
      <c r="T2019" s="13">
        <f t="shared" si="222"/>
        <v>40992.166666666664</v>
      </c>
      <c r="U2019">
        <f t="shared" si="223"/>
        <v>6275.5999999999985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17"/>
        <v>1.0224343076923077</v>
      </c>
      <c r="P2020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3">
        <f t="shared" si="221"/>
        <v>42199.365844907406</v>
      </c>
      <c r="T2020" s="13">
        <f t="shared" si="222"/>
        <v>42229.365844907406</v>
      </c>
      <c r="U2020">
        <f t="shared" si="223"/>
        <v>1458.2299999999959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17"/>
        <v>4.8490975000000001</v>
      </c>
      <c r="P2021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3">
        <f t="shared" si="221"/>
        <v>42605.70857638889</v>
      </c>
      <c r="T2021" s="13">
        <f t="shared" si="222"/>
        <v>42635.70857638889</v>
      </c>
      <c r="U2021">
        <f t="shared" si="223"/>
        <v>153963.9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17"/>
        <v>1.9233333333333333</v>
      </c>
      <c r="P2022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3">
        <f t="shared" si="221"/>
        <v>41737.097499999996</v>
      </c>
      <c r="T2022" s="13">
        <f t="shared" si="222"/>
        <v>41773.961111111108</v>
      </c>
      <c r="U2022">
        <f t="shared" si="223"/>
        <v>1385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17"/>
        <v>2.8109999999999999</v>
      </c>
      <c r="P2023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3">
        <f t="shared" si="221"/>
        <v>41861.070567129631</v>
      </c>
      <c r="T2023" s="13">
        <f t="shared" si="222"/>
        <v>41906.070567129631</v>
      </c>
      <c r="U2023">
        <f t="shared" si="223"/>
        <v>9055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17"/>
        <v>1.2513700000000001</v>
      </c>
      <c r="P2024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3">
        <f t="shared" si="221"/>
        <v>42502.569120370375</v>
      </c>
      <c r="T2024" s="13">
        <f t="shared" si="222"/>
        <v>42532.569120370375</v>
      </c>
      <c r="U2024">
        <f t="shared" si="223"/>
        <v>25137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17"/>
        <v>1.61459</v>
      </c>
      <c r="P2025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3">
        <f t="shared" si="221"/>
        <v>42136.420752314814</v>
      </c>
      <c r="T2025" s="13">
        <f t="shared" si="222"/>
        <v>42166.420752314814</v>
      </c>
      <c r="U2025">
        <f t="shared" si="223"/>
        <v>61459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17"/>
        <v>5.8535000000000004</v>
      </c>
      <c r="P2026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3">
        <f t="shared" si="221"/>
        <v>41099.966944444444</v>
      </c>
      <c r="T2026" s="13">
        <f t="shared" si="222"/>
        <v>41134.125</v>
      </c>
      <c r="U2026">
        <f t="shared" si="223"/>
        <v>19414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17"/>
        <v>2.0114999999999998</v>
      </c>
      <c r="P2027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3">
        <f t="shared" si="221"/>
        <v>42136.184560185182</v>
      </c>
      <c r="T2027" s="13">
        <f t="shared" si="222"/>
        <v>42166.184560185182</v>
      </c>
      <c r="U2027">
        <f t="shared" si="223"/>
        <v>80920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17"/>
        <v>1.3348307999999998</v>
      </c>
      <c r="P2028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3">
        <f t="shared" si="221"/>
        <v>41704.735937500001</v>
      </c>
      <c r="T2028" s="13">
        <f t="shared" si="222"/>
        <v>41750.165972222225</v>
      </c>
      <c r="U2028">
        <f t="shared" si="223"/>
        <v>8370.7699999999968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17"/>
        <v>1.2024900000000001</v>
      </c>
      <c r="P2029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3">
        <f t="shared" si="221"/>
        <v>42048.813877314817</v>
      </c>
      <c r="T2029" s="13">
        <f t="shared" si="222"/>
        <v>42093.772210648152</v>
      </c>
      <c r="U2029">
        <f t="shared" si="223"/>
        <v>20249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17"/>
        <v>1.2616666666666667</v>
      </c>
      <c r="P2030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3">
        <f t="shared" si="221"/>
        <v>40215.919050925928</v>
      </c>
      <c r="T2030" s="13">
        <f t="shared" si="222"/>
        <v>40252.913194444445</v>
      </c>
      <c r="U2030">
        <f t="shared" si="223"/>
        <v>785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17"/>
        <v>3.6120000000000001</v>
      </c>
      <c r="P2031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3">
        <f t="shared" si="221"/>
        <v>41848.021770833337</v>
      </c>
      <c r="T2031" s="13">
        <f t="shared" si="222"/>
        <v>41878.021770833337</v>
      </c>
      <c r="U2031">
        <f t="shared" si="223"/>
        <v>6530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17"/>
        <v>2.26239013671875</v>
      </c>
      <c r="P2032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3">
        <f t="shared" si="221"/>
        <v>41212.996481481481</v>
      </c>
      <c r="T2032" s="13">
        <f t="shared" si="222"/>
        <v>41242.996481481481</v>
      </c>
      <c r="U2032">
        <f t="shared" si="223"/>
        <v>41366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17"/>
        <v>1.2035</v>
      </c>
      <c r="P2033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3">
        <f t="shared" si="221"/>
        <v>41975.329317129625</v>
      </c>
      <c r="T2033" s="13">
        <f t="shared" si="222"/>
        <v>42013.041666666672</v>
      </c>
      <c r="U2033">
        <f t="shared" si="223"/>
        <v>10175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17"/>
        <v>3.0418799999999999</v>
      </c>
      <c r="P2034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3">
        <f t="shared" si="221"/>
        <v>42689.565671296295</v>
      </c>
      <c r="T2034" s="13">
        <f t="shared" si="222"/>
        <v>42719.208333333328</v>
      </c>
      <c r="U2034">
        <f t="shared" si="223"/>
        <v>51047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17"/>
        <v>1.7867599999999999</v>
      </c>
      <c r="P2035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3">
        <f t="shared" si="221"/>
        <v>41725.082384259258</v>
      </c>
      <c r="T2035" s="13">
        <f t="shared" si="222"/>
        <v>41755.082384259258</v>
      </c>
      <c r="U2035">
        <f t="shared" si="223"/>
        <v>19669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17"/>
        <v>3.868199871794872</v>
      </c>
      <c r="P2036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3">
        <f t="shared" si="221"/>
        <v>42076.130011574074</v>
      </c>
      <c r="T2036" s="13">
        <f t="shared" si="222"/>
        <v>42131.290277777778</v>
      </c>
      <c r="U2036">
        <f t="shared" si="223"/>
        <v>223719.59000000003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17"/>
        <v>2.1103642500000004</v>
      </c>
      <c r="P2037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3">
        <f t="shared" si="221"/>
        <v>42311.625081018516</v>
      </c>
      <c r="T2037" s="13">
        <f t="shared" si="222"/>
        <v>42357.041666666672</v>
      </c>
      <c r="U2037">
        <f t="shared" si="223"/>
        <v>88829.140000000014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17"/>
        <v>1.3166833333333334</v>
      </c>
      <c r="P2038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3">
        <f t="shared" si="221"/>
        <v>41738.864803240744</v>
      </c>
      <c r="T2038" s="13">
        <f t="shared" si="222"/>
        <v>41768.864803240744</v>
      </c>
      <c r="U2038">
        <f t="shared" si="223"/>
        <v>9500.5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17"/>
        <v>3.0047639999999998</v>
      </c>
      <c r="P2039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3">
        <f t="shared" si="221"/>
        <v>41578.210104166668</v>
      </c>
      <c r="T2039" s="13">
        <f t="shared" si="222"/>
        <v>41638.251770833333</v>
      </c>
      <c r="U2039">
        <f t="shared" si="223"/>
        <v>20047.64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17"/>
        <v>4.2051249999999998</v>
      </c>
      <c r="P2040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3">
        <f t="shared" si="221"/>
        <v>41424.27107638889</v>
      </c>
      <c r="T2040" s="13">
        <f t="shared" si="222"/>
        <v>41456.75</v>
      </c>
      <c r="U2040">
        <f t="shared" si="223"/>
        <v>25641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17"/>
        <v>1.362168</v>
      </c>
      <c r="P2041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3">
        <f t="shared" si="221"/>
        <v>42675.438946759255</v>
      </c>
      <c r="T2041" s="13">
        <f t="shared" si="222"/>
        <v>42705.207638888889</v>
      </c>
      <c r="U2041">
        <f t="shared" si="223"/>
        <v>45271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17"/>
        <v>2.4817133333333334</v>
      </c>
      <c r="P2042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3">
        <f t="shared" si="221"/>
        <v>41578.927118055559</v>
      </c>
      <c r="T2042" s="13">
        <f t="shared" si="222"/>
        <v>41593.968784722223</v>
      </c>
      <c r="U2042">
        <f t="shared" si="223"/>
        <v>4445.1400000000003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17"/>
        <v>1.8186315789473684</v>
      </c>
      <c r="P2043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3">
        <f t="shared" si="221"/>
        <v>42654.525775462964</v>
      </c>
      <c r="T2043" s="13">
        <f t="shared" si="222"/>
        <v>42684.567442129628</v>
      </c>
      <c r="U2043">
        <f t="shared" si="223"/>
        <v>7777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17"/>
        <v>1.2353000000000001</v>
      </c>
      <c r="P2044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3">
        <f t="shared" si="221"/>
        <v>42331.708032407405</v>
      </c>
      <c r="T2044" s="13">
        <f t="shared" si="222"/>
        <v>42391.708032407405</v>
      </c>
      <c r="U2044">
        <f t="shared" si="223"/>
        <v>2353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17"/>
        <v>5.0620938628158845</v>
      </c>
      <c r="P2045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3">
        <f t="shared" si="221"/>
        <v>42661.176817129628</v>
      </c>
      <c r="T2045" s="13">
        <f t="shared" si="222"/>
        <v>42715.207638888889</v>
      </c>
      <c r="U2045">
        <f t="shared" si="223"/>
        <v>5626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217"/>
        <v>1.0821333333333334</v>
      </c>
      <c r="P2046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3">
        <f t="shared" si="221"/>
        <v>42138.684189814812</v>
      </c>
      <c r="T2046" s="13">
        <f t="shared" si="222"/>
        <v>42168.684189814812</v>
      </c>
      <c r="U2046">
        <f t="shared" si="223"/>
        <v>1232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17"/>
        <v>8.1918387755102042</v>
      </c>
      <c r="P2047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3">
        <f t="shared" si="221"/>
        <v>41069.088506944441</v>
      </c>
      <c r="T2047" s="13">
        <f t="shared" si="222"/>
        <v>41099.088506944441</v>
      </c>
      <c r="U2047">
        <f t="shared" si="223"/>
        <v>35240.01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17"/>
        <v>1.2110000000000001</v>
      </c>
      <c r="P2048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3">
        <f t="shared" si="221"/>
        <v>41387.171805555554</v>
      </c>
      <c r="T2048" s="13">
        <f t="shared" si="222"/>
        <v>41417.171805555554</v>
      </c>
      <c r="U2048">
        <f t="shared" si="223"/>
        <v>2110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17"/>
        <v>1.0299897959183673</v>
      </c>
      <c r="P2049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3">
        <f t="shared" si="221"/>
        <v>42081.903587962966</v>
      </c>
      <c r="T2049" s="13">
        <f t="shared" si="222"/>
        <v>42111</v>
      </c>
      <c r="U2049">
        <f t="shared" si="223"/>
        <v>2939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17"/>
        <v>1.4833229411764706</v>
      </c>
      <c r="P2050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3">
        <f t="shared" si="221"/>
        <v>41387.651516203703</v>
      </c>
      <c r="T2050" s="13">
        <f t="shared" si="222"/>
        <v>41417.651516203703</v>
      </c>
      <c r="U2050">
        <f t="shared" si="223"/>
        <v>41082.449999999997</v>
      </c>
    </row>
    <row r="2051" spans="1:21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224">E2051/D2051</f>
        <v>1.2019070000000001</v>
      </c>
      <c r="P2051">
        <f t="shared" ref="P2051:P2114" si="225">E2051/L2051</f>
        <v>80.991037735849048</v>
      </c>
      <c r="Q2051" t="str">
        <f t="shared" ref="Q2051:Q2114" si="226">LEFT(N2051,SEARCH("/",N2051,1)-1)</f>
        <v>technology</v>
      </c>
      <c r="R2051" t="str">
        <f t="shared" ref="R2051:R2114" si="227">MID(N2051,SEARCH("/",N2051,1)+1,50)</f>
        <v>hardware</v>
      </c>
      <c r="S2051" s="13">
        <f t="shared" ref="S2051:S2114" si="228">(((J2051/60)/60)/24)+DATE(1970,1,1)</f>
        <v>41575.527349537035</v>
      </c>
      <c r="T2051" s="13">
        <f t="shared" ref="T2051:T2114" si="229">(((I2051/60)/60)/24)+DATE(1970,1,1)</f>
        <v>41610.957638888889</v>
      </c>
      <c r="U2051">
        <f t="shared" ref="U2051:U2114" si="230">E2051-D2051</f>
        <v>10095.349999999999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24"/>
        <v>4.7327000000000004</v>
      </c>
      <c r="P2052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3">
        <f t="shared" si="228"/>
        <v>42115.071504629625</v>
      </c>
      <c r="T2052" s="13">
        <f t="shared" si="229"/>
        <v>42155.071504629625</v>
      </c>
      <c r="U2052">
        <f t="shared" si="230"/>
        <v>37327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24"/>
        <v>1.303625</v>
      </c>
      <c r="P2053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3">
        <f t="shared" si="228"/>
        <v>41604.022418981483</v>
      </c>
      <c r="T2053" s="13">
        <f t="shared" si="229"/>
        <v>41634.022418981483</v>
      </c>
      <c r="U2053">
        <f t="shared" si="230"/>
        <v>2429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24"/>
        <v>3.5304799999999998</v>
      </c>
      <c r="P2054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3">
        <f t="shared" si="228"/>
        <v>42375.08394675926</v>
      </c>
      <c r="T2054" s="13">
        <f t="shared" si="229"/>
        <v>42420.08394675926</v>
      </c>
      <c r="U2054">
        <f t="shared" si="230"/>
        <v>126524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24"/>
        <v>1.0102</v>
      </c>
      <c r="P2055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3">
        <f t="shared" si="228"/>
        <v>42303.617488425924</v>
      </c>
      <c r="T2055" s="13">
        <f t="shared" si="229"/>
        <v>42333.659155092595</v>
      </c>
      <c r="U2055">
        <f t="shared" si="230"/>
        <v>51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24"/>
        <v>1.1359142857142857</v>
      </c>
      <c r="P2056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3">
        <f t="shared" si="228"/>
        <v>41731.520949074074</v>
      </c>
      <c r="T2056" s="13">
        <f t="shared" si="229"/>
        <v>41761.520949074074</v>
      </c>
      <c r="U2056">
        <f t="shared" si="230"/>
        <v>4757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24"/>
        <v>1.6741666666666666</v>
      </c>
      <c r="P2057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3">
        <f t="shared" si="228"/>
        <v>41946.674108796295</v>
      </c>
      <c r="T2057" s="13">
        <f t="shared" si="229"/>
        <v>41976.166666666672</v>
      </c>
      <c r="U2057">
        <f t="shared" si="230"/>
        <v>4045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24"/>
        <v>1.5345200000000001</v>
      </c>
      <c r="P2058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3">
        <f t="shared" si="228"/>
        <v>41351.76090277778</v>
      </c>
      <c r="T2058" s="13">
        <f t="shared" si="229"/>
        <v>41381.76090277778</v>
      </c>
      <c r="U2058">
        <f t="shared" si="230"/>
        <v>26726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24"/>
        <v>2.022322</v>
      </c>
      <c r="P2059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3">
        <f t="shared" si="228"/>
        <v>42396.494583333333</v>
      </c>
      <c r="T2059" s="13">
        <f t="shared" si="229"/>
        <v>42426.494583333333</v>
      </c>
      <c r="U2059">
        <f t="shared" si="230"/>
        <v>15334.830000000002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24"/>
        <v>1.6828125</v>
      </c>
      <c r="P2060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3">
        <f t="shared" si="228"/>
        <v>42026.370717592596</v>
      </c>
      <c r="T2060" s="13">
        <f t="shared" si="229"/>
        <v>42065.833333333328</v>
      </c>
      <c r="U2060">
        <f t="shared" si="230"/>
        <v>1748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24"/>
        <v>1.4345666666666668</v>
      </c>
      <c r="P2061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3">
        <f t="shared" si="228"/>
        <v>42361.602476851855</v>
      </c>
      <c r="T2061" s="13">
        <f t="shared" si="229"/>
        <v>42400.915972222225</v>
      </c>
      <c r="U2061">
        <f t="shared" si="230"/>
        <v>13037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24"/>
        <v>1.964</v>
      </c>
      <c r="P2062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3">
        <f t="shared" si="228"/>
        <v>41783.642939814818</v>
      </c>
      <c r="T2062" s="13">
        <f t="shared" si="229"/>
        <v>41843.642939814818</v>
      </c>
      <c r="U2062">
        <f t="shared" si="230"/>
        <v>24100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24"/>
        <v>1.0791999999999999</v>
      </c>
      <c r="P2063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3">
        <f t="shared" si="228"/>
        <v>42705.764513888891</v>
      </c>
      <c r="T2063" s="13">
        <f t="shared" si="229"/>
        <v>42735.764513888891</v>
      </c>
      <c r="U2063">
        <f t="shared" si="230"/>
        <v>396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24"/>
        <v>1.14977</v>
      </c>
      <c r="P2064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3">
        <f t="shared" si="228"/>
        <v>42423.3830787037</v>
      </c>
      <c r="T2064" s="13">
        <f t="shared" si="229"/>
        <v>42453.341412037036</v>
      </c>
      <c r="U2064">
        <f t="shared" si="230"/>
        <v>14977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24"/>
        <v>1.4804999999999999</v>
      </c>
      <c r="P2065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3">
        <f t="shared" si="228"/>
        <v>42472.73265046296</v>
      </c>
      <c r="T2065" s="13">
        <f t="shared" si="229"/>
        <v>42505.73265046296</v>
      </c>
      <c r="U2065">
        <f t="shared" si="230"/>
        <v>1922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24"/>
        <v>1.9116676082790633</v>
      </c>
      <c r="P2066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3">
        <f t="shared" si="228"/>
        <v>41389.364849537036</v>
      </c>
      <c r="T2066" s="13">
        <f t="shared" si="229"/>
        <v>41425.5</v>
      </c>
      <c r="U2066">
        <f t="shared" si="230"/>
        <v>238822.27000000002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24"/>
        <v>1.99215125</v>
      </c>
      <c r="P2067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3">
        <f t="shared" si="228"/>
        <v>41603.333668981482</v>
      </c>
      <c r="T2067" s="13">
        <f t="shared" si="229"/>
        <v>41633.333668981482</v>
      </c>
      <c r="U2067">
        <f t="shared" si="230"/>
        <v>39686.050000000003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24"/>
        <v>2.1859999999999999</v>
      </c>
      <c r="P2068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3">
        <f t="shared" si="228"/>
        <v>41844.771793981483</v>
      </c>
      <c r="T2068" s="13">
        <f t="shared" si="229"/>
        <v>41874.771793981483</v>
      </c>
      <c r="U2068">
        <f t="shared" si="230"/>
        <v>2372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24"/>
        <v>1.2686868686868686</v>
      </c>
      <c r="P2069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3">
        <f t="shared" si="228"/>
        <v>42115.853888888887</v>
      </c>
      <c r="T2069" s="13">
        <f t="shared" si="229"/>
        <v>42148.853888888887</v>
      </c>
      <c r="U2069">
        <f t="shared" si="230"/>
        <v>133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24"/>
        <v>1.0522388</v>
      </c>
      <c r="P2070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3">
        <f t="shared" si="228"/>
        <v>42633.841608796298</v>
      </c>
      <c r="T2070" s="13">
        <f t="shared" si="229"/>
        <v>42663.841608796298</v>
      </c>
      <c r="U2070">
        <f t="shared" si="230"/>
        <v>1305.9700000000012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24"/>
        <v>1.2840666000000001</v>
      </c>
      <c r="P2071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3">
        <f t="shared" si="228"/>
        <v>42340.972118055557</v>
      </c>
      <c r="T2071" s="13">
        <f t="shared" si="229"/>
        <v>42371.972118055557</v>
      </c>
      <c r="U2071">
        <f t="shared" si="230"/>
        <v>14203.330000000002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24"/>
        <v>3.1732719999999999</v>
      </c>
      <c r="P2072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3">
        <f t="shared" si="228"/>
        <v>42519.6565162037</v>
      </c>
      <c r="T2072" s="13">
        <f t="shared" si="229"/>
        <v>42549.6565162037</v>
      </c>
      <c r="U2072">
        <f t="shared" si="230"/>
        <v>271659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24"/>
        <v>2.8073000000000001</v>
      </c>
      <c r="P2073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3">
        <f t="shared" si="228"/>
        <v>42600.278749999998</v>
      </c>
      <c r="T2073" s="13">
        <f t="shared" si="229"/>
        <v>42645.278749999998</v>
      </c>
      <c r="U2073">
        <f t="shared" si="230"/>
        <v>36146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24"/>
        <v>1.1073146853146854</v>
      </c>
      <c r="P2074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3">
        <f t="shared" si="228"/>
        <v>42467.581388888888</v>
      </c>
      <c r="T2074" s="13">
        <f t="shared" si="229"/>
        <v>42497.581388888888</v>
      </c>
      <c r="U2074">
        <f t="shared" si="230"/>
        <v>7673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24"/>
        <v>1.5260429999999998</v>
      </c>
      <c r="P2075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3">
        <f t="shared" si="228"/>
        <v>42087.668032407411</v>
      </c>
      <c r="T2075" s="13">
        <f t="shared" si="229"/>
        <v>42132.668032407411</v>
      </c>
      <c r="U2075">
        <f t="shared" si="230"/>
        <v>52604.299999999988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24"/>
        <v>1.0249999999999999</v>
      </c>
      <c r="P207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3">
        <f t="shared" si="228"/>
        <v>42466.826180555552</v>
      </c>
      <c r="T2076" s="13">
        <f t="shared" si="229"/>
        <v>42496.826180555552</v>
      </c>
      <c r="U2076">
        <f t="shared" si="230"/>
        <v>15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24"/>
        <v>16.783738373837384</v>
      </c>
      <c r="P2077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3">
        <f t="shared" si="228"/>
        <v>41450.681574074071</v>
      </c>
      <c r="T2077" s="13">
        <f t="shared" si="229"/>
        <v>41480.681574074071</v>
      </c>
      <c r="U2077">
        <f t="shared" si="230"/>
        <v>157821.6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24"/>
        <v>5.4334915642458101</v>
      </c>
      <c r="P2078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3">
        <f t="shared" si="228"/>
        <v>41803.880659722221</v>
      </c>
      <c r="T2078" s="13">
        <f t="shared" si="229"/>
        <v>41843.880659722221</v>
      </c>
      <c r="U2078">
        <f t="shared" si="230"/>
        <v>793594.99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24"/>
        <v>1.1550800000000001</v>
      </c>
      <c r="P2079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3">
        <f t="shared" si="228"/>
        <v>42103.042546296296</v>
      </c>
      <c r="T2079" s="13">
        <f t="shared" si="229"/>
        <v>42160.875</v>
      </c>
      <c r="U2079">
        <f t="shared" si="230"/>
        <v>7754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24"/>
        <v>1.3120499999999999</v>
      </c>
      <c r="P2080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3">
        <f t="shared" si="228"/>
        <v>42692.771493055552</v>
      </c>
      <c r="T2080" s="13">
        <f t="shared" si="229"/>
        <v>42722.771493055552</v>
      </c>
      <c r="U2080">
        <f t="shared" si="230"/>
        <v>6241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24"/>
        <v>2.8816999999999999</v>
      </c>
      <c r="P2081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3">
        <f t="shared" si="228"/>
        <v>42150.71056712963</v>
      </c>
      <c r="T2081" s="13">
        <f t="shared" si="229"/>
        <v>42180.791666666672</v>
      </c>
      <c r="U2081">
        <f t="shared" si="230"/>
        <v>18817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24"/>
        <v>5.0780000000000003</v>
      </c>
      <c r="P2082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3">
        <f t="shared" si="228"/>
        <v>42289.957175925927</v>
      </c>
      <c r="T2082" s="13">
        <f t="shared" si="229"/>
        <v>42319.998842592591</v>
      </c>
      <c r="U2082">
        <f t="shared" si="230"/>
        <v>4078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24"/>
        <v>1.1457142857142857</v>
      </c>
      <c r="P2083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3">
        <f t="shared" si="228"/>
        <v>41004.156886574077</v>
      </c>
      <c r="T2083" s="13">
        <f t="shared" si="229"/>
        <v>41045.207638888889</v>
      </c>
      <c r="U2083">
        <f t="shared" si="230"/>
        <v>510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24"/>
        <v>1.1073333333333333</v>
      </c>
      <c r="P2084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3">
        <f t="shared" si="228"/>
        <v>40811.120324074072</v>
      </c>
      <c r="T2084" s="13">
        <f t="shared" si="229"/>
        <v>40871.161990740737</v>
      </c>
      <c r="U2084">
        <f t="shared" si="230"/>
        <v>161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24"/>
        <v>1.1333333333333333</v>
      </c>
      <c r="P2085">
        <f t="shared" si="225"/>
        <v>34</v>
      </c>
      <c r="Q2085" t="str">
        <f t="shared" si="226"/>
        <v>music</v>
      </c>
      <c r="R2085" t="str">
        <f t="shared" si="227"/>
        <v>indie rock</v>
      </c>
      <c r="S2085" s="13">
        <f t="shared" si="228"/>
        <v>41034.72216435185</v>
      </c>
      <c r="T2085" s="13">
        <f t="shared" si="229"/>
        <v>41064.72216435185</v>
      </c>
      <c r="U2085">
        <f t="shared" si="230"/>
        <v>100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24"/>
        <v>1.0833333333333333</v>
      </c>
      <c r="P2086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3">
        <f t="shared" si="228"/>
        <v>41731.833124999997</v>
      </c>
      <c r="T2086" s="13">
        <f t="shared" si="229"/>
        <v>41763.290972222225</v>
      </c>
      <c r="U2086">
        <f t="shared" si="230"/>
        <v>250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24"/>
        <v>1.2353333333333334</v>
      </c>
      <c r="P2087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3">
        <f t="shared" si="228"/>
        <v>41075.835497685184</v>
      </c>
      <c r="T2087" s="13">
        <f t="shared" si="229"/>
        <v>41105.835497685184</v>
      </c>
      <c r="U2087">
        <f t="shared" si="230"/>
        <v>1412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24"/>
        <v>1.0069999999999999</v>
      </c>
      <c r="P2088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3">
        <f t="shared" si="228"/>
        <v>40860.67050925926</v>
      </c>
      <c r="T2088" s="13">
        <f t="shared" si="229"/>
        <v>40891.207638888889</v>
      </c>
      <c r="U2088">
        <f t="shared" si="230"/>
        <v>28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24"/>
        <v>1.0353333333333334</v>
      </c>
      <c r="P2089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3">
        <f t="shared" si="228"/>
        <v>40764.204375000001</v>
      </c>
      <c r="T2089" s="13">
        <f t="shared" si="229"/>
        <v>40794.204375000001</v>
      </c>
      <c r="U2089">
        <f t="shared" si="230"/>
        <v>53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24"/>
        <v>1.1551066666666667</v>
      </c>
      <c r="P2090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3">
        <f t="shared" si="228"/>
        <v>40395.714722222219</v>
      </c>
      <c r="T2090" s="13">
        <f t="shared" si="229"/>
        <v>40432.165972222225</v>
      </c>
      <c r="U2090">
        <f t="shared" si="230"/>
        <v>465.32000000000016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24"/>
        <v>1.2040040000000001</v>
      </c>
      <c r="P2091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3">
        <f t="shared" si="228"/>
        <v>41453.076319444444</v>
      </c>
      <c r="T2091" s="13">
        <f t="shared" si="229"/>
        <v>41488.076319444444</v>
      </c>
      <c r="U2091">
        <f t="shared" si="230"/>
        <v>510.01000000000022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24"/>
        <v>1.1504037499999999</v>
      </c>
      <c r="P2092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3">
        <f t="shared" si="228"/>
        <v>41299.381423611114</v>
      </c>
      <c r="T2092" s="13">
        <f t="shared" si="229"/>
        <v>41329.381423611114</v>
      </c>
      <c r="U2092">
        <f t="shared" si="230"/>
        <v>1203.2299999999996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24"/>
        <v>1.2046777777777777</v>
      </c>
      <c r="P2093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3">
        <f t="shared" si="228"/>
        <v>40555.322662037033</v>
      </c>
      <c r="T2093" s="13">
        <f t="shared" si="229"/>
        <v>40603.833333333336</v>
      </c>
      <c r="U2093">
        <f t="shared" si="230"/>
        <v>3684.2000000000007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24"/>
        <v>1.0128333333333333</v>
      </c>
      <c r="P2094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3">
        <f t="shared" si="228"/>
        <v>40763.707546296297</v>
      </c>
      <c r="T2094" s="13">
        <f t="shared" si="229"/>
        <v>40823.707546296297</v>
      </c>
      <c r="U2094">
        <f t="shared" si="230"/>
        <v>77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24"/>
        <v>1.0246666666666666</v>
      </c>
      <c r="P2095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3">
        <f t="shared" si="228"/>
        <v>41205.854537037041</v>
      </c>
      <c r="T2095" s="13">
        <f t="shared" si="229"/>
        <v>41265.896203703705</v>
      </c>
      <c r="U2095">
        <f t="shared" si="230"/>
        <v>37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24"/>
        <v>1.2054285714285715</v>
      </c>
      <c r="P2096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3">
        <f t="shared" si="228"/>
        <v>40939.02002314815</v>
      </c>
      <c r="T2096" s="13">
        <f t="shared" si="229"/>
        <v>40973.125</v>
      </c>
      <c r="U2096">
        <f t="shared" si="230"/>
        <v>719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24"/>
        <v>1</v>
      </c>
      <c r="P2097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3">
        <f t="shared" si="228"/>
        <v>40758.733483796292</v>
      </c>
      <c r="T2097" s="13">
        <f t="shared" si="229"/>
        <v>40818.733483796292</v>
      </c>
      <c r="U2097">
        <f t="shared" si="230"/>
        <v>0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24"/>
        <v>1.0166666666666666</v>
      </c>
      <c r="P2098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3">
        <f t="shared" si="228"/>
        <v>41192.758506944447</v>
      </c>
      <c r="T2098" s="13">
        <f t="shared" si="229"/>
        <v>41208.165972222225</v>
      </c>
      <c r="U2098">
        <f t="shared" si="230"/>
        <v>10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24"/>
        <v>1</v>
      </c>
      <c r="P2099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3">
        <f t="shared" si="228"/>
        <v>40818.58489583333</v>
      </c>
      <c r="T2099" s="13">
        <f t="shared" si="229"/>
        <v>40878.626562500001</v>
      </c>
      <c r="U2099">
        <f t="shared" si="230"/>
        <v>0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24"/>
        <v>1.0033333333333334</v>
      </c>
      <c r="P2100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3">
        <f t="shared" si="228"/>
        <v>40946.11383101852</v>
      </c>
      <c r="T2100" s="13">
        <f t="shared" si="229"/>
        <v>40976.11383101852</v>
      </c>
      <c r="U2100">
        <f t="shared" si="230"/>
        <v>20</v>
      </c>
    </row>
    <row r="2101" spans="1:21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24"/>
        <v>1.3236666666666668</v>
      </c>
      <c r="P2101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3">
        <f t="shared" si="228"/>
        <v>42173.746342592596</v>
      </c>
      <c r="T2101" s="13">
        <f t="shared" si="229"/>
        <v>42187.152777777781</v>
      </c>
      <c r="U2101">
        <f t="shared" si="230"/>
        <v>971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24"/>
        <v>1.3666666666666667</v>
      </c>
      <c r="P2102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3">
        <f t="shared" si="228"/>
        <v>41074.834965277776</v>
      </c>
      <c r="T2102" s="13">
        <f t="shared" si="229"/>
        <v>41090.165972222225</v>
      </c>
      <c r="U2102">
        <f t="shared" si="230"/>
        <v>220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24"/>
        <v>1.1325000000000001</v>
      </c>
      <c r="P2103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3">
        <f t="shared" si="228"/>
        <v>40892.149467592593</v>
      </c>
      <c r="T2103" s="13">
        <f t="shared" si="229"/>
        <v>40952.149467592593</v>
      </c>
      <c r="U2103">
        <f t="shared" si="230"/>
        <v>265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24"/>
        <v>1.36</v>
      </c>
      <c r="P2104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3">
        <f t="shared" si="228"/>
        <v>40638.868611111109</v>
      </c>
      <c r="T2104" s="13">
        <f t="shared" si="229"/>
        <v>40668.868611111109</v>
      </c>
      <c r="U2104">
        <f t="shared" si="230"/>
        <v>360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24"/>
        <v>1.4612318374694613</v>
      </c>
      <c r="P2105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3">
        <f t="shared" si="228"/>
        <v>41192.754942129628</v>
      </c>
      <c r="T2105" s="13">
        <f t="shared" si="229"/>
        <v>41222.7966087963</v>
      </c>
      <c r="U2105">
        <f t="shared" si="230"/>
        <v>3587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24"/>
        <v>1.2949999999999999</v>
      </c>
      <c r="P2106">
        <f t="shared" si="225"/>
        <v>28</v>
      </c>
      <c r="Q2106" t="str">
        <f t="shared" si="226"/>
        <v>music</v>
      </c>
      <c r="R2106" t="str">
        <f t="shared" si="227"/>
        <v>indie rock</v>
      </c>
      <c r="S2106" s="13">
        <f t="shared" si="228"/>
        <v>41394.074467592596</v>
      </c>
      <c r="T2106" s="13">
        <f t="shared" si="229"/>
        <v>41425</v>
      </c>
      <c r="U2106">
        <f t="shared" si="230"/>
        <v>236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24"/>
        <v>2.54</v>
      </c>
      <c r="P2107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3">
        <f t="shared" si="228"/>
        <v>41951.788807870369</v>
      </c>
      <c r="T2107" s="13">
        <f t="shared" si="229"/>
        <v>41964.166666666672</v>
      </c>
      <c r="U2107">
        <f t="shared" si="230"/>
        <v>3080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24"/>
        <v>1.0704545454545455</v>
      </c>
      <c r="P2108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3">
        <f t="shared" si="228"/>
        <v>41270.21497685185</v>
      </c>
      <c r="T2108" s="13">
        <f t="shared" si="229"/>
        <v>41300.21497685185</v>
      </c>
      <c r="U2108">
        <f t="shared" si="230"/>
        <v>155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24"/>
        <v>1.0773299999999999</v>
      </c>
      <c r="P2109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3">
        <f t="shared" si="228"/>
        <v>41934.71056712963</v>
      </c>
      <c r="T2109" s="13">
        <f t="shared" si="229"/>
        <v>41955.752233796295</v>
      </c>
      <c r="U2109">
        <f t="shared" si="230"/>
        <v>154.65999999999985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224"/>
        <v>1.0731250000000001</v>
      </c>
      <c r="P2110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3">
        <f t="shared" si="228"/>
        <v>41135.175694444442</v>
      </c>
      <c r="T2110" s="13">
        <f t="shared" si="229"/>
        <v>41162.163194444445</v>
      </c>
      <c r="U2110">
        <f t="shared" si="230"/>
        <v>1170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24"/>
        <v>1.06525</v>
      </c>
      <c r="P2111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3">
        <f t="shared" si="228"/>
        <v>42160.708530092597</v>
      </c>
      <c r="T2111" s="13">
        <f t="shared" si="229"/>
        <v>42190.708530092597</v>
      </c>
      <c r="U2111">
        <f t="shared" si="230"/>
        <v>261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24"/>
        <v>1.0035000000000001</v>
      </c>
      <c r="P2112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3">
        <f t="shared" si="228"/>
        <v>41759.670937499999</v>
      </c>
      <c r="T2112" s="13">
        <f t="shared" si="229"/>
        <v>41787.207638888889</v>
      </c>
      <c r="U2112">
        <f t="shared" si="230"/>
        <v>7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24"/>
        <v>1.0649999999999999</v>
      </c>
      <c r="P2113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3">
        <f t="shared" si="228"/>
        <v>40703.197048611109</v>
      </c>
      <c r="T2113" s="13">
        <f t="shared" si="229"/>
        <v>40770.041666666664</v>
      </c>
      <c r="U2113">
        <f t="shared" si="230"/>
        <v>130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24"/>
        <v>1</v>
      </c>
      <c r="P2114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3">
        <f t="shared" si="228"/>
        <v>41365.928159722222</v>
      </c>
      <c r="T2114" s="13">
        <f t="shared" si="229"/>
        <v>41379.928159722222</v>
      </c>
      <c r="U2114">
        <f t="shared" si="230"/>
        <v>0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31">E2115/D2115</f>
        <v>1.0485714285714285</v>
      </c>
      <c r="P2115">
        <f t="shared" ref="P2115:P2178" si="232">E2115/L2115</f>
        <v>68.598130841121488</v>
      </c>
      <c r="Q2115" t="str">
        <f t="shared" ref="Q2115:Q2178" si="233">LEFT(N2115,SEARCH("/",N2115,1)-1)</f>
        <v>music</v>
      </c>
      <c r="R2115" t="str">
        <f t="shared" ref="R2115:R2178" si="234">MID(N2115,SEARCH("/",N2115,1)+1,50)</f>
        <v>indie rock</v>
      </c>
      <c r="S2115" s="13">
        <f t="shared" ref="S2115:S2178" si="235">(((J2115/60)/60)/24)+DATE(1970,1,1)</f>
        <v>41870.86546296296</v>
      </c>
      <c r="T2115" s="13">
        <f t="shared" ref="T2115:T2178" si="236">(((I2115/60)/60)/24)+DATE(1970,1,1)</f>
        <v>41905.86546296296</v>
      </c>
      <c r="U2115">
        <f t="shared" ref="U2115:U2178" si="237">E2115-D2115</f>
        <v>340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31"/>
        <v>1.0469999999999999</v>
      </c>
      <c r="P2116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3">
        <f t="shared" si="235"/>
        <v>40458.815625000003</v>
      </c>
      <c r="T2116" s="13">
        <f t="shared" si="236"/>
        <v>40521.207638888889</v>
      </c>
      <c r="U2116">
        <f t="shared" si="237"/>
        <v>235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31"/>
        <v>2.2566666666666668</v>
      </c>
      <c r="P2117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3">
        <f t="shared" si="235"/>
        <v>40564.081030092595</v>
      </c>
      <c r="T2117" s="13">
        <f t="shared" si="236"/>
        <v>40594.081030092595</v>
      </c>
      <c r="U2117">
        <f t="shared" si="237"/>
        <v>1885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31"/>
        <v>1.0090416666666666</v>
      </c>
      <c r="P2118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3">
        <f t="shared" si="235"/>
        <v>41136.777812500004</v>
      </c>
      <c r="T2118" s="13">
        <f t="shared" si="236"/>
        <v>41184.777812500004</v>
      </c>
      <c r="U2118">
        <f t="shared" si="237"/>
        <v>434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31"/>
        <v>1.4775</v>
      </c>
      <c r="P2119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3">
        <f t="shared" si="235"/>
        <v>42290.059594907405</v>
      </c>
      <c r="T2119" s="13">
        <f t="shared" si="236"/>
        <v>42304.207638888889</v>
      </c>
      <c r="U2119">
        <f t="shared" si="237"/>
        <v>573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31"/>
        <v>1.3461099999999999</v>
      </c>
      <c r="P2120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3">
        <f t="shared" si="235"/>
        <v>40718.839537037034</v>
      </c>
      <c r="T2120" s="13">
        <f t="shared" si="236"/>
        <v>40748.839537037034</v>
      </c>
      <c r="U2120">
        <f t="shared" si="237"/>
        <v>346.1099999999999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31"/>
        <v>1.0075000000000001</v>
      </c>
      <c r="P2121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3">
        <f t="shared" si="235"/>
        <v>41107.130150462966</v>
      </c>
      <c r="T2121" s="13">
        <f t="shared" si="236"/>
        <v>41137.130150462966</v>
      </c>
      <c r="U2121">
        <f t="shared" si="237"/>
        <v>15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31"/>
        <v>1.00880375</v>
      </c>
      <c r="P2122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3">
        <f t="shared" si="235"/>
        <v>41591.964537037034</v>
      </c>
      <c r="T2122" s="13">
        <f t="shared" si="236"/>
        <v>41640.964537037034</v>
      </c>
      <c r="U2122">
        <f t="shared" si="237"/>
        <v>70.430000000000291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31"/>
        <v>5.6800000000000002E-3</v>
      </c>
      <c r="P2123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3">
        <f t="shared" si="235"/>
        <v>42716.7424537037</v>
      </c>
      <c r="T2123" s="13">
        <f t="shared" si="236"/>
        <v>42746.7424537037</v>
      </c>
      <c r="U2123">
        <f t="shared" si="237"/>
        <v>-49716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31"/>
        <v>3.875E-3</v>
      </c>
      <c r="P2124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3">
        <f t="shared" si="235"/>
        <v>42712.300567129627</v>
      </c>
      <c r="T2124" s="13">
        <f t="shared" si="236"/>
        <v>42742.300567129627</v>
      </c>
      <c r="U2124">
        <f t="shared" si="237"/>
        <v>-79690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31"/>
        <v>0.1</v>
      </c>
      <c r="P2125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3">
        <f t="shared" si="235"/>
        <v>40198.424849537041</v>
      </c>
      <c r="T2125" s="13">
        <f t="shared" si="236"/>
        <v>40252.290972222225</v>
      </c>
      <c r="U2125">
        <f t="shared" si="237"/>
        <v>-450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31"/>
        <v>0.10454545454545454</v>
      </c>
      <c r="P212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3">
        <f t="shared" si="235"/>
        <v>40464.028182870366</v>
      </c>
      <c r="T2126" s="13">
        <f t="shared" si="236"/>
        <v>40512.208333333336</v>
      </c>
      <c r="U2126">
        <f t="shared" si="237"/>
        <v>-985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31"/>
        <v>1.4200000000000001E-2</v>
      </c>
      <c r="P2127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3">
        <f t="shared" si="235"/>
        <v>42191.023530092592</v>
      </c>
      <c r="T2127" s="13">
        <f t="shared" si="236"/>
        <v>42221.023530092592</v>
      </c>
      <c r="U2127">
        <f t="shared" si="237"/>
        <v>-59148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31"/>
        <v>5.0000000000000001E-4</v>
      </c>
      <c r="P2128">
        <f t="shared" si="232"/>
        <v>5</v>
      </c>
      <c r="Q2128" t="str">
        <f t="shared" si="233"/>
        <v>games</v>
      </c>
      <c r="R2128" t="str">
        <f t="shared" si="234"/>
        <v>video games</v>
      </c>
      <c r="S2128" s="13">
        <f t="shared" si="235"/>
        <v>41951.973229166666</v>
      </c>
      <c r="T2128" s="13">
        <f t="shared" si="236"/>
        <v>41981.973229166666</v>
      </c>
      <c r="U2128">
        <f t="shared" si="237"/>
        <v>-19990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31"/>
        <v>0.28842857142857142</v>
      </c>
      <c r="P2129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3">
        <f t="shared" si="235"/>
        <v>42045.50535879629</v>
      </c>
      <c r="T2129" s="13">
        <f t="shared" si="236"/>
        <v>42075.463692129633</v>
      </c>
      <c r="U2129">
        <f t="shared" si="237"/>
        <v>-19924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31"/>
        <v>1.6666666666666668E-3</v>
      </c>
      <c r="P2130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3">
        <f t="shared" si="235"/>
        <v>41843.772789351853</v>
      </c>
      <c r="T2130" s="13">
        <f t="shared" si="236"/>
        <v>41903.772789351853</v>
      </c>
      <c r="U2130">
        <f t="shared" si="237"/>
        <v>-14975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31"/>
        <v>0.11799999999999999</v>
      </c>
      <c r="P2131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3">
        <f t="shared" si="235"/>
        <v>42409.024305555555</v>
      </c>
      <c r="T2131" s="13">
        <f t="shared" si="236"/>
        <v>42439.024305555555</v>
      </c>
      <c r="U2131">
        <f t="shared" si="237"/>
        <v>-1764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31"/>
        <v>2.0238095238095236E-3</v>
      </c>
      <c r="P2132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3">
        <f t="shared" si="235"/>
        <v>41832.086377314816</v>
      </c>
      <c r="T2132" s="13">
        <f t="shared" si="236"/>
        <v>41867.086377314816</v>
      </c>
      <c r="U2132">
        <f t="shared" si="237"/>
        <v>-41915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31"/>
        <v>0.05</v>
      </c>
      <c r="P2133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3">
        <f t="shared" si="235"/>
        <v>42167.207071759258</v>
      </c>
      <c r="T2133" s="13">
        <f t="shared" si="236"/>
        <v>42197.207071759258</v>
      </c>
      <c r="U2133">
        <f t="shared" si="237"/>
        <v>-475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31"/>
        <v>2.1129899999999997E-2</v>
      </c>
      <c r="P2134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3">
        <f t="shared" si="235"/>
        <v>41643.487175925926</v>
      </c>
      <c r="T2134" s="13">
        <f t="shared" si="236"/>
        <v>41673.487175925926</v>
      </c>
      <c r="U2134">
        <f t="shared" si="237"/>
        <v>-97887.01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31"/>
        <v>1.6E-2</v>
      </c>
      <c r="P2135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3">
        <f t="shared" si="235"/>
        <v>40619.097210648149</v>
      </c>
      <c r="T2135" s="13">
        <f t="shared" si="236"/>
        <v>40657.290972222225</v>
      </c>
      <c r="U2135">
        <f t="shared" si="237"/>
        <v>-984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31"/>
        <v>1.7333333333333333E-2</v>
      </c>
      <c r="P2136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3">
        <f t="shared" si="235"/>
        <v>41361.886469907404</v>
      </c>
      <c r="T2136" s="13">
        <f t="shared" si="236"/>
        <v>41391.886469907404</v>
      </c>
      <c r="U2136">
        <f t="shared" si="237"/>
        <v>-5896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31"/>
        <v>9.5600000000000004E-2</v>
      </c>
      <c r="P2137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3">
        <f t="shared" si="235"/>
        <v>41156.963344907403</v>
      </c>
      <c r="T2137" s="13">
        <f t="shared" si="236"/>
        <v>41186.963344907403</v>
      </c>
      <c r="U2137">
        <f t="shared" si="237"/>
        <v>-4522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31"/>
        <v>5.9612499999999998E-4</v>
      </c>
      <c r="P2138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3">
        <f t="shared" si="235"/>
        <v>41536.509097222224</v>
      </c>
      <c r="T2138" s="13">
        <f t="shared" si="236"/>
        <v>41566.509097222224</v>
      </c>
      <c r="U2138">
        <f t="shared" si="237"/>
        <v>-79952.31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31"/>
        <v>0.28405999999999998</v>
      </c>
      <c r="P2139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3">
        <f t="shared" si="235"/>
        <v>41948.771168981482</v>
      </c>
      <c r="T2139" s="13">
        <f t="shared" si="236"/>
        <v>41978.771168981482</v>
      </c>
      <c r="U2139">
        <f t="shared" si="237"/>
        <v>-35797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31"/>
        <v>0.128</v>
      </c>
      <c r="P2140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3">
        <f t="shared" si="235"/>
        <v>41557.013182870374</v>
      </c>
      <c r="T2140" s="13">
        <f t="shared" si="236"/>
        <v>41587.054849537039</v>
      </c>
      <c r="U2140">
        <f t="shared" si="237"/>
        <v>-872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31"/>
        <v>5.4199999999999998E-2</v>
      </c>
      <c r="P2141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3">
        <f t="shared" si="235"/>
        <v>42647.750092592592</v>
      </c>
      <c r="T2141" s="13">
        <f t="shared" si="236"/>
        <v>42677.750092592592</v>
      </c>
      <c r="U2141">
        <f t="shared" si="237"/>
        <v>-28374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31"/>
        <v>1.1199999999999999E-3</v>
      </c>
      <c r="P2142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3">
        <f t="shared" si="235"/>
        <v>41255.833611111113</v>
      </c>
      <c r="T2142" s="13">
        <f t="shared" si="236"/>
        <v>41285.833611111113</v>
      </c>
      <c r="U2142">
        <f t="shared" si="237"/>
        <v>-499440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31"/>
        <v>0</v>
      </c>
      <c r="P2143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13">
        <f t="shared" si="235"/>
        <v>41927.235636574071</v>
      </c>
      <c r="T2143" s="13">
        <f t="shared" si="236"/>
        <v>41957.277303240742</v>
      </c>
      <c r="U2143">
        <f t="shared" si="237"/>
        <v>-15000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31"/>
        <v>5.7238095238095241E-2</v>
      </c>
      <c r="P2144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3">
        <f t="shared" si="235"/>
        <v>42340.701504629629</v>
      </c>
      <c r="T2144" s="13">
        <f t="shared" si="236"/>
        <v>42368.701504629629</v>
      </c>
      <c r="U2144">
        <f t="shared" si="237"/>
        <v>-9899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31"/>
        <v>0.1125</v>
      </c>
      <c r="P2145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3">
        <f t="shared" si="235"/>
        <v>40332.886712962965</v>
      </c>
      <c r="T2145" s="13">
        <f t="shared" si="236"/>
        <v>40380.791666666664</v>
      </c>
      <c r="U2145">
        <f t="shared" si="237"/>
        <v>-1775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31"/>
        <v>1.7098591549295775E-2</v>
      </c>
      <c r="P2146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3">
        <f t="shared" si="235"/>
        <v>41499.546759259261</v>
      </c>
      <c r="T2146" s="13">
        <f t="shared" si="236"/>
        <v>41531.546759259261</v>
      </c>
      <c r="U2146">
        <f t="shared" si="237"/>
        <v>-34893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31"/>
        <v>0.30433333333333334</v>
      </c>
      <c r="P2147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3">
        <f t="shared" si="235"/>
        <v>41575.237430555557</v>
      </c>
      <c r="T2147" s="13">
        <f t="shared" si="236"/>
        <v>41605.279097222221</v>
      </c>
      <c r="U2147">
        <f t="shared" si="237"/>
        <v>-10435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31"/>
        <v>2.0000000000000001E-4</v>
      </c>
      <c r="P2148">
        <f t="shared" si="232"/>
        <v>1</v>
      </c>
      <c r="Q2148" t="str">
        <f t="shared" si="233"/>
        <v>games</v>
      </c>
      <c r="R2148" t="str">
        <f t="shared" si="234"/>
        <v>video games</v>
      </c>
      <c r="S2148" s="13">
        <f t="shared" si="235"/>
        <v>42397.679513888885</v>
      </c>
      <c r="T2148" s="13">
        <f t="shared" si="236"/>
        <v>42411.679513888885</v>
      </c>
      <c r="U2148">
        <f t="shared" si="237"/>
        <v>-4999</v>
      </c>
    </row>
    <row r="2149" spans="1:21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31"/>
        <v>6.9641025641025639E-3</v>
      </c>
      <c r="P2149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3">
        <f t="shared" si="235"/>
        <v>41927.295694444445</v>
      </c>
      <c r="T2149" s="13">
        <f t="shared" si="236"/>
        <v>41959.337361111116</v>
      </c>
      <c r="U2149">
        <f t="shared" si="237"/>
        <v>-387284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31"/>
        <v>0.02</v>
      </c>
      <c r="P2150">
        <f t="shared" si="232"/>
        <v>1</v>
      </c>
      <c r="Q2150" t="str">
        <f t="shared" si="233"/>
        <v>games</v>
      </c>
      <c r="R2150" t="str">
        <f t="shared" si="234"/>
        <v>video games</v>
      </c>
      <c r="S2150" s="13">
        <f t="shared" si="235"/>
        <v>42066.733587962968</v>
      </c>
      <c r="T2150" s="13">
        <f t="shared" si="236"/>
        <v>42096.691921296297</v>
      </c>
      <c r="U2150">
        <f t="shared" si="237"/>
        <v>-98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31"/>
        <v>0</v>
      </c>
      <c r="P2151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13">
        <f t="shared" si="235"/>
        <v>40355.024953703702</v>
      </c>
      <c r="T2151" s="13">
        <f t="shared" si="236"/>
        <v>40390</v>
      </c>
      <c r="U2151">
        <f t="shared" si="237"/>
        <v>-2000</v>
      </c>
    </row>
    <row r="2152" spans="1:21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31"/>
        <v>8.0999999999999996E-3</v>
      </c>
      <c r="P2152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3">
        <f t="shared" si="235"/>
        <v>42534.284710648149</v>
      </c>
      <c r="T2152" s="13">
        <f t="shared" si="236"/>
        <v>42564.284710648149</v>
      </c>
      <c r="U2152">
        <f t="shared" si="237"/>
        <v>-49595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31"/>
        <v>2.6222222222222224E-3</v>
      </c>
      <c r="P2153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3">
        <f t="shared" si="235"/>
        <v>42520.847384259265</v>
      </c>
      <c r="T2153" s="13">
        <f t="shared" si="236"/>
        <v>42550.847384259265</v>
      </c>
      <c r="U2153">
        <f t="shared" si="237"/>
        <v>-44882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31"/>
        <v>1.6666666666666668E-3</v>
      </c>
      <c r="P2154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3">
        <f t="shared" si="235"/>
        <v>41683.832280092596</v>
      </c>
      <c r="T2154" s="13">
        <f t="shared" si="236"/>
        <v>41713.790613425925</v>
      </c>
      <c r="U2154">
        <f t="shared" si="237"/>
        <v>-29950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31"/>
        <v>9.1244548809124457E-5</v>
      </c>
      <c r="P2155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3">
        <f t="shared" si="235"/>
        <v>41974.911087962959</v>
      </c>
      <c r="T2155" s="13">
        <f t="shared" si="236"/>
        <v>42014.332638888889</v>
      </c>
      <c r="U2155">
        <f t="shared" si="237"/>
        <v>-372591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31"/>
        <v>8.0000000000000002E-3</v>
      </c>
      <c r="P2156">
        <f t="shared" si="232"/>
        <v>1</v>
      </c>
      <c r="Q2156" t="str">
        <f t="shared" si="233"/>
        <v>games</v>
      </c>
      <c r="R2156" t="str">
        <f t="shared" si="234"/>
        <v>video games</v>
      </c>
      <c r="S2156" s="13">
        <f t="shared" si="235"/>
        <v>41647.632256944446</v>
      </c>
      <c r="T2156" s="13">
        <f t="shared" si="236"/>
        <v>41667.632256944446</v>
      </c>
      <c r="U2156">
        <f t="shared" si="237"/>
        <v>-248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31"/>
        <v>2.3E-2</v>
      </c>
      <c r="P2157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3">
        <f t="shared" si="235"/>
        <v>42430.747511574074</v>
      </c>
      <c r="T2157" s="13">
        <f t="shared" si="236"/>
        <v>42460.70584490741</v>
      </c>
      <c r="U2157">
        <f t="shared" si="237"/>
        <v>-4885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31"/>
        <v>2.6660714285714284E-2</v>
      </c>
      <c r="P2158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3">
        <f t="shared" si="235"/>
        <v>41488.85423611111</v>
      </c>
      <c r="T2158" s="13">
        <f t="shared" si="236"/>
        <v>41533.85423611111</v>
      </c>
      <c r="U2158">
        <f t="shared" si="237"/>
        <v>-54507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31"/>
        <v>0.28192</v>
      </c>
      <c r="P2159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3">
        <f t="shared" si="235"/>
        <v>42694.98128472222</v>
      </c>
      <c r="T2159" s="13">
        <f t="shared" si="236"/>
        <v>42727.332638888889</v>
      </c>
      <c r="U2159">
        <f t="shared" si="237"/>
        <v>-53856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31"/>
        <v>6.5900366666666668E-2</v>
      </c>
      <c r="P2160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3">
        <f t="shared" si="235"/>
        <v>41264.853865740741</v>
      </c>
      <c r="T2160" s="13">
        <f t="shared" si="236"/>
        <v>41309.853865740741</v>
      </c>
      <c r="U2160">
        <f t="shared" si="237"/>
        <v>-280229.89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31"/>
        <v>7.2222222222222219E-3</v>
      </c>
      <c r="P2161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3">
        <f t="shared" si="235"/>
        <v>40710.731180555551</v>
      </c>
      <c r="T2161" s="13">
        <f t="shared" si="236"/>
        <v>40740.731180555551</v>
      </c>
      <c r="U2161">
        <f t="shared" si="237"/>
        <v>-3574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31"/>
        <v>8.5000000000000006E-3</v>
      </c>
      <c r="P2162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3">
        <f t="shared" si="235"/>
        <v>41018.711863425924</v>
      </c>
      <c r="T2162" s="13">
        <f t="shared" si="236"/>
        <v>41048.711863425924</v>
      </c>
      <c r="U2162">
        <f t="shared" si="237"/>
        <v>-9915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31"/>
        <v>1.1575</v>
      </c>
      <c r="P2163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3">
        <f t="shared" si="235"/>
        <v>42240.852534722217</v>
      </c>
      <c r="T2163" s="13">
        <f t="shared" si="236"/>
        <v>42270.852534722217</v>
      </c>
      <c r="U2163">
        <f t="shared" si="237"/>
        <v>63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31"/>
        <v>1.1226666666666667</v>
      </c>
      <c r="P2164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3">
        <f t="shared" si="235"/>
        <v>41813.766099537039</v>
      </c>
      <c r="T2164" s="13">
        <f t="shared" si="236"/>
        <v>41844.766099537039</v>
      </c>
      <c r="U2164">
        <f t="shared" si="237"/>
        <v>552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31"/>
        <v>1.3220000000000001</v>
      </c>
      <c r="P2165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3">
        <f t="shared" si="235"/>
        <v>42111.899537037039</v>
      </c>
      <c r="T2165" s="13">
        <f t="shared" si="236"/>
        <v>42163.159722222219</v>
      </c>
      <c r="U2165">
        <f t="shared" si="237"/>
        <v>805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31"/>
        <v>1.0263636363636364</v>
      </c>
      <c r="P2166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3">
        <f t="shared" si="235"/>
        <v>42515.71775462963</v>
      </c>
      <c r="T2166" s="13">
        <f t="shared" si="236"/>
        <v>42546.165972222225</v>
      </c>
      <c r="U2166">
        <f t="shared" si="237"/>
        <v>145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31"/>
        <v>1.3864000000000001</v>
      </c>
      <c r="P2167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3">
        <f t="shared" si="235"/>
        <v>42438.667071759264</v>
      </c>
      <c r="T2167" s="13">
        <f t="shared" si="236"/>
        <v>42468.625405092593</v>
      </c>
      <c r="U2167">
        <f t="shared" si="237"/>
        <v>966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31"/>
        <v>1.466</v>
      </c>
      <c r="P2168">
        <f t="shared" si="232"/>
        <v>91.625</v>
      </c>
      <c r="Q2168" t="str">
        <f t="shared" si="233"/>
        <v>music</v>
      </c>
      <c r="R2168" t="str">
        <f t="shared" si="234"/>
        <v>rock</v>
      </c>
      <c r="S2168" s="13">
        <f t="shared" si="235"/>
        <v>41933.838171296295</v>
      </c>
      <c r="T2168" s="13">
        <f t="shared" si="236"/>
        <v>41978.879837962959</v>
      </c>
      <c r="U2168">
        <f t="shared" si="237"/>
        <v>932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31"/>
        <v>1.2</v>
      </c>
      <c r="P2169">
        <f t="shared" si="232"/>
        <v>22.5</v>
      </c>
      <c r="Q2169" t="str">
        <f t="shared" si="233"/>
        <v>music</v>
      </c>
      <c r="R2169" t="str">
        <f t="shared" si="234"/>
        <v>rock</v>
      </c>
      <c r="S2169" s="13">
        <f t="shared" si="235"/>
        <v>41153.066400462965</v>
      </c>
      <c r="T2169" s="13">
        <f t="shared" si="236"/>
        <v>41167.066400462965</v>
      </c>
      <c r="U2169">
        <f t="shared" si="237"/>
        <v>30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31"/>
        <v>1.215816111111111</v>
      </c>
      <c r="P2170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3">
        <f t="shared" si="235"/>
        <v>42745.600243055553</v>
      </c>
      <c r="T2170" s="13">
        <f t="shared" si="236"/>
        <v>42776.208333333328</v>
      </c>
      <c r="U2170">
        <f t="shared" si="237"/>
        <v>3884.6899999999987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31"/>
        <v>1</v>
      </c>
      <c r="P2171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3">
        <f t="shared" si="235"/>
        <v>42793.700821759259</v>
      </c>
      <c r="T2171" s="13">
        <f t="shared" si="236"/>
        <v>42796.700821759259</v>
      </c>
      <c r="U2171">
        <f t="shared" si="237"/>
        <v>0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31"/>
        <v>1.8085714285714285</v>
      </c>
      <c r="P2172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3">
        <f t="shared" si="235"/>
        <v>42198.750254629631</v>
      </c>
      <c r="T2172" s="13">
        <f t="shared" si="236"/>
        <v>42238.750254629631</v>
      </c>
      <c r="U2172">
        <f t="shared" si="237"/>
        <v>283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31"/>
        <v>1.0607500000000001</v>
      </c>
      <c r="P2173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3">
        <f t="shared" si="235"/>
        <v>42141.95711805555</v>
      </c>
      <c r="T2173" s="13">
        <f t="shared" si="236"/>
        <v>42177.208333333328</v>
      </c>
      <c r="U2173">
        <f t="shared" si="237"/>
        <v>243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31"/>
        <v>1</v>
      </c>
      <c r="P2174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3">
        <f t="shared" si="235"/>
        <v>42082.580092592587</v>
      </c>
      <c r="T2174" s="13">
        <f t="shared" si="236"/>
        <v>42112.580092592587</v>
      </c>
      <c r="U2174">
        <f t="shared" si="237"/>
        <v>0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31"/>
        <v>1.2692857142857144</v>
      </c>
      <c r="P2175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3">
        <f t="shared" si="235"/>
        <v>41495.692627314813</v>
      </c>
      <c r="T2175" s="13">
        <f t="shared" si="236"/>
        <v>41527.165972222225</v>
      </c>
      <c r="U2175">
        <f t="shared" si="237"/>
        <v>1131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31"/>
        <v>1.0297499999999999</v>
      </c>
      <c r="P2176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3">
        <f t="shared" si="235"/>
        <v>42465.542905092589</v>
      </c>
      <c r="T2176" s="13">
        <f t="shared" si="236"/>
        <v>42495.542905092589</v>
      </c>
      <c r="U2176">
        <f t="shared" si="237"/>
        <v>119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31"/>
        <v>2.5</v>
      </c>
      <c r="P2177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3">
        <f t="shared" si="235"/>
        <v>42565.009097222224</v>
      </c>
      <c r="T2177" s="13">
        <f t="shared" si="236"/>
        <v>42572.009097222224</v>
      </c>
      <c r="U2177">
        <f t="shared" si="237"/>
        <v>1050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31"/>
        <v>1.2602</v>
      </c>
      <c r="P2178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3">
        <f t="shared" si="235"/>
        <v>42096.633206018523</v>
      </c>
      <c r="T2178" s="13">
        <f t="shared" si="236"/>
        <v>42126.633206018523</v>
      </c>
      <c r="U2178">
        <f t="shared" si="237"/>
        <v>1301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38">E2179/D2179</f>
        <v>1.0012000000000001</v>
      </c>
      <c r="P2179">
        <f t="shared" ref="P2179:P2242" si="239">E2179/L2179</f>
        <v>65.868421052631575</v>
      </c>
      <c r="Q2179" t="str">
        <f t="shared" ref="Q2179:Q2242" si="240">LEFT(N2179,SEARCH("/",N2179,1)-1)</f>
        <v>music</v>
      </c>
      <c r="R2179" t="str">
        <f t="shared" ref="R2179:R2242" si="241">MID(N2179,SEARCH("/",N2179,1)+1,50)</f>
        <v>rock</v>
      </c>
      <c r="S2179" s="13">
        <f t="shared" ref="S2179:S2242" si="242">(((J2179/60)/60)/24)+DATE(1970,1,1)</f>
        <v>42502.250775462962</v>
      </c>
      <c r="T2179" s="13">
        <f t="shared" ref="T2179:T2242" si="243">(((I2179/60)/60)/24)+DATE(1970,1,1)</f>
        <v>42527.250775462962</v>
      </c>
      <c r="U2179">
        <f t="shared" ref="U2179:U2242" si="244">E2179-D2179</f>
        <v>3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38"/>
        <v>1.3864000000000001</v>
      </c>
      <c r="P2180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3">
        <f t="shared" si="242"/>
        <v>42723.63653935185</v>
      </c>
      <c r="T2180" s="13">
        <f t="shared" si="243"/>
        <v>42753.63653935185</v>
      </c>
      <c r="U2180">
        <f t="shared" si="244"/>
        <v>9660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38"/>
        <v>1.6140000000000001</v>
      </c>
      <c r="P2181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3">
        <f t="shared" si="242"/>
        <v>42075.171203703707</v>
      </c>
      <c r="T2181" s="13">
        <f t="shared" si="243"/>
        <v>42105.171203703707</v>
      </c>
      <c r="U2181">
        <f t="shared" si="244"/>
        <v>614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38"/>
        <v>1.071842</v>
      </c>
      <c r="P2182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3">
        <f t="shared" si="242"/>
        <v>42279.669768518521</v>
      </c>
      <c r="T2182" s="13">
        <f t="shared" si="243"/>
        <v>42321.711435185185</v>
      </c>
      <c r="U2182">
        <f t="shared" si="244"/>
        <v>359.21000000000004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38"/>
        <v>1.5309999999999999</v>
      </c>
      <c r="P2183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3">
        <f t="shared" si="242"/>
        <v>42773.005243055552</v>
      </c>
      <c r="T2183" s="13">
        <f t="shared" si="243"/>
        <v>42787.005243055552</v>
      </c>
      <c r="U2183">
        <f t="shared" si="244"/>
        <v>1062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38"/>
        <v>5.2416666666666663</v>
      </c>
      <c r="P2184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3">
        <f t="shared" si="242"/>
        <v>41879.900752314818</v>
      </c>
      <c r="T2184" s="13">
        <f t="shared" si="243"/>
        <v>41914.900752314818</v>
      </c>
      <c r="U2184">
        <f t="shared" si="244"/>
        <v>12725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38"/>
        <v>4.8927777777777779</v>
      </c>
      <c r="P2185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3">
        <f t="shared" si="242"/>
        <v>42745.365474537044</v>
      </c>
      <c r="T2185" s="13">
        <f t="shared" si="243"/>
        <v>42775.208333333328</v>
      </c>
      <c r="U2185">
        <f t="shared" si="244"/>
        <v>7007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38"/>
        <v>2.8473999999999999</v>
      </c>
      <c r="P2186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3">
        <f t="shared" si="242"/>
        <v>42380.690289351856</v>
      </c>
      <c r="T2186" s="13">
        <f t="shared" si="243"/>
        <v>42394.666666666672</v>
      </c>
      <c r="U2186">
        <f t="shared" si="244"/>
        <v>18474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38"/>
        <v>18.569700000000001</v>
      </c>
      <c r="P2187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3">
        <f t="shared" si="242"/>
        <v>41319.349988425929</v>
      </c>
      <c r="T2187" s="13">
        <f t="shared" si="243"/>
        <v>41359.349988425929</v>
      </c>
      <c r="U2187">
        <f t="shared" si="244"/>
        <v>87848.5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38"/>
        <v>1.0967499999999999</v>
      </c>
      <c r="P2188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3">
        <f t="shared" si="242"/>
        <v>42583.615081018521</v>
      </c>
      <c r="T2188" s="13">
        <f t="shared" si="243"/>
        <v>42620.083333333328</v>
      </c>
      <c r="U2188">
        <f t="shared" si="244"/>
        <v>1935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38"/>
        <v>10.146425000000001</v>
      </c>
      <c r="P2189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3">
        <f t="shared" si="242"/>
        <v>42068.209097222221</v>
      </c>
      <c r="T2189" s="13">
        <f t="shared" si="243"/>
        <v>42097.165972222225</v>
      </c>
      <c r="U2189">
        <f t="shared" si="244"/>
        <v>182928.5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38"/>
        <v>4.1217692027666546</v>
      </c>
      <c r="P2190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3">
        <f t="shared" si="242"/>
        <v>42633.586122685185</v>
      </c>
      <c r="T2190" s="13">
        <f t="shared" si="243"/>
        <v>42668.708333333328</v>
      </c>
      <c r="U2190">
        <f t="shared" si="244"/>
        <v>17151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38"/>
        <v>5.0324999999999998</v>
      </c>
      <c r="P2191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3">
        <f t="shared" si="242"/>
        <v>42467.788194444445</v>
      </c>
      <c r="T2191" s="13">
        <f t="shared" si="243"/>
        <v>42481.916666666672</v>
      </c>
      <c r="U2191">
        <f t="shared" si="244"/>
        <v>4839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38"/>
        <v>1.8461052631578947</v>
      </c>
      <c r="P2192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3">
        <f t="shared" si="242"/>
        <v>42417.625046296293</v>
      </c>
      <c r="T2192" s="13">
        <f t="shared" si="243"/>
        <v>42452.290972222225</v>
      </c>
      <c r="U2192">
        <f t="shared" si="244"/>
        <v>16076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38"/>
        <v>1.1973333333333334</v>
      </c>
      <c r="P2193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3">
        <f t="shared" si="242"/>
        <v>42768.833645833336</v>
      </c>
      <c r="T2193" s="13">
        <f t="shared" si="243"/>
        <v>42780.833645833336</v>
      </c>
      <c r="U2193">
        <f t="shared" si="244"/>
        <v>148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38"/>
        <v>10.812401666666668</v>
      </c>
      <c r="P2194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3">
        <f t="shared" si="242"/>
        <v>42691.8512037037</v>
      </c>
      <c r="T2194" s="13">
        <f t="shared" si="243"/>
        <v>42719.958333333328</v>
      </c>
      <c r="U2194">
        <f t="shared" si="244"/>
        <v>117748.82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38"/>
        <v>4.5237333333333334</v>
      </c>
      <c r="P2195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3">
        <f t="shared" si="242"/>
        <v>42664.405925925923</v>
      </c>
      <c r="T2195" s="13">
        <f t="shared" si="243"/>
        <v>42695.207638888889</v>
      </c>
      <c r="U2195">
        <f t="shared" si="244"/>
        <v>52856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38"/>
        <v>5.3737000000000004</v>
      </c>
      <c r="P2196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3">
        <f t="shared" si="242"/>
        <v>42425.757986111115</v>
      </c>
      <c r="T2196" s="13">
        <f t="shared" si="243"/>
        <v>42455.716319444444</v>
      </c>
      <c r="U2196">
        <f t="shared" si="244"/>
        <v>43737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38"/>
        <v>1.2032608695652174</v>
      </c>
      <c r="P2197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3">
        <f t="shared" si="242"/>
        <v>42197.771990740745</v>
      </c>
      <c r="T2197" s="13">
        <f t="shared" si="243"/>
        <v>42227.771990740745</v>
      </c>
      <c r="U2197">
        <f t="shared" si="244"/>
        <v>935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38"/>
        <v>1.1383571428571428</v>
      </c>
      <c r="P2198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3">
        <f t="shared" si="242"/>
        <v>42675.487291666665</v>
      </c>
      <c r="T2198" s="13">
        <f t="shared" si="243"/>
        <v>42706.291666666672</v>
      </c>
      <c r="U2198">
        <f t="shared" si="244"/>
        <v>1937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38"/>
        <v>9.5103109999999997</v>
      </c>
      <c r="P2199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3">
        <f t="shared" si="242"/>
        <v>42033.584016203706</v>
      </c>
      <c r="T2199" s="13">
        <f t="shared" si="243"/>
        <v>42063.584016203706</v>
      </c>
      <c r="U2199">
        <f t="shared" si="244"/>
        <v>255309.33000000002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38"/>
        <v>1.3289249999999999</v>
      </c>
      <c r="P2200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3">
        <f t="shared" si="242"/>
        <v>42292.513888888891</v>
      </c>
      <c r="T2200" s="13">
        <f t="shared" si="243"/>
        <v>42322.555555555555</v>
      </c>
      <c r="U2200">
        <f t="shared" si="244"/>
        <v>13157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38"/>
        <v>1.4697777777777778</v>
      </c>
      <c r="P2201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3">
        <f t="shared" si="242"/>
        <v>42262.416643518518</v>
      </c>
      <c r="T2201" s="13">
        <f t="shared" si="243"/>
        <v>42292.416643518518</v>
      </c>
      <c r="U2201">
        <f t="shared" si="244"/>
        <v>4228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38"/>
        <v>5.4215</v>
      </c>
      <c r="P2202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3">
        <f t="shared" si="242"/>
        <v>42163.625787037032</v>
      </c>
      <c r="T2202" s="13">
        <f t="shared" si="243"/>
        <v>42191.125</v>
      </c>
      <c r="U2202">
        <f t="shared" si="244"/>
        <v>8843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38"/>
        <v>3.8271818181818182</v>
      </c>
      <c r="P2203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3">
        <f t="shared" si="242"/>
        <v>41276.846817129634</v>
      </c>
      <c r="T2203" s="13">
        <f t="shared" si="243"/>
        <v>41290.846817129634</v>
      </c>
      <c r="U2203">
        <f t="shared" si="244"/>
        <v>310.99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38"/>
        <v>7.0418124999999998</v>
      </c>
      <c r="P2204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3">
        <f t="shared" si="242"/>
        <v>41184.849166666667</v>
      </c>
      <c r="T2204" s="13">
        <f t="shared" si="243"/>
        <v>41214.849166666667</v>
      </c>
      <c r="U2204">
        <f t="shared" si="244"/>
        <v>24167.25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38"/>
        <v>1.0954999999999999</v>
      </c>
      <c r="P2205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3">
        <f t="shared" si="242"/>
        <v>42241.85974537037</v>
      </c>
      <c r="T2205" s="13">
        <f t="shared" si="243"/>
        <v>42271.85974537037</v>
      </c>
      <c r="U2205">
        <f t="shared" si="244"/>
        <v>191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38"/>
        <v>1.3286666666666667</v>
      </c>
      <c r="P2206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3">
        <f t="shared" si="242"/>
        <v>41312.311562499999</v>
      </c>
      <c r="T2206" s="13">
        <f t="shared" si="243"/>
        <v>41342.311562499999</v>
      </c>
      <c r="U2206">
        <f t="shared" si="244"/>
        <v>493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38"/>
        <v>1.52</v>
      </c>
      <c r="P2207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3">
        <f t="shared" si="242"/>
        <v>41031.82163194444</v>
      </c>
      <c r="T2207" s="13">
        <f t="shared" si="243"/>
        <v>41061.82163194444</v>
      </c>
      <c r="U2207">
        <f t="shared" si="244"/>
        <v>390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38"/>
        <v>1.0272727272727273</v>
      </c>
      <c r="P2208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3">
        <f t="shared" si="242"/>
        <v>40997.257222222222</v>
      </c>
      <c r="T2208" s="13">
        <f t="shared" si="243"/>
        <v>41015.257222222222</v>
      </c>
      <c r="U2208">
        <f t="shared" si="244"/>
        <v>30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38"/>
        <v>1</v>
      </c>
      <c r="P2209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3">
        <f t="shared" si="242"/>
        <v>41564.194131944445</v>
      </c>
      <c r="T2209" s="13">
        <f t="shared" si="243"/>
        <v>41594.235798611109</v>
      </c>
      <c r="U2209">
        <f t="shared" si="244"/>
        <v>0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38"/>
        <v>1.016</v>
      </c>
      <c r="P2210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3">
        <f t="shared" si="242"/>
        <v>40946.882245370369</v>
      </c>
      <c r="T2210" s="13">
        <f t="shared" si="243"/>
        <v>41006.166666666664</v>
      </c>
      <c r="U2210">
        <f t="shared" si="244"/>
        <v>16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38"/>
        <v>1.508</v>
      </c>
      <c r="P2211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3">
        <f t="shared" si="242"/>
        <v>41732.479675925926</v>
      </c>
      <c r="T2211" s="13">
        <f t="shared" si="243"/>
        <v>41743.958333333336</v>
      </c>
      <c r="U2211">
        <f t="shared" si="244"/>
        <v>254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38"/>
        <v>1.11425</v>
      </c>
      <c r="P2212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3">
        <f t="shared" si="242"/>
        <v>40956.066087962965</v>
      </c>
      <c r="T2212" s="13">
        <f t="shared" si="243"/>
        <v>41013.73333333333</v>
      </c>
      <c r="U2212">
        <f t="shared" si="244"/>
        <v>457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38"/>
        <v>1.956</v>
      </c>
      <c r="P2213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3">
        <f t="shared" si="242"/>
        <v>41716.785011574073</v>
      </c>
      <c r="T2213" s="13">
        <f t="shared" si="243"/>
        <v>41739.290972222225</v>
      </c>
      <c r="U2213">
        <f t="shared" si="244"/>
        <v>2390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38"/>
        <v>1.1438333333333333</v>
      </c>
      <c r="P2214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3">
        <f t="shared" si="242"/>
        <v>41548.747418981482</v>
      </c>
      <c r="T2214" s="13">
        <f t="shared" si="243"/>
        <v>41582.041666666664</v>
      </c>
      <c r="U2214">
        <f t="shared" si="244"/>
        <v>863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38"/>
        <v>2</v>
      </c>
      <c r="P2215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3">
        <f t="shared" si="242"/>
        <v>42109.826145833329</v>
      </c>
      <c r="T2215" s="13">
        <f t="shared" si="243"/>
        <v>42139.826145833329</v>
      </c>
      <c r="U2215">
        <f t="shared" si="244"/>
        <v>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38"/>
        <v>2.9250166666666666</v>
      </c>
      <c r="P2216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3">
        <f t="shared" si="242"/>
        <v>41646.792222222226</v>
      </c>
      <c r="T2216" s="13">
        <f t="shared" si="243"/>
        <v>41676.792222222226</v>
      </c>
      <c r="U2216">
        <f t="shared" si="244"/>
        <v>1155.01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38"/>
        <v>1.5636363636363637</v>
      </c>
      <c r="P2217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3">
        <f t="shared" si="242"/>
        <v>40958.717268518521</v>
      </c>
      <c r="T2217" s="13">
        <f t="shared" si="243"/>
        <v>40981.290972222225</v>
      </c>
      <c r="U2217">
        <f t="shared" si="244"/>
        <v>310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38"/>
        <v>1.0566666666666666</v>
      </c>
      <c r="P2218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3">
        <f t="shared" si="242"/>
        <v>42194.751678240747</v>
      </c>
      <c r="T2218" s="13">
        <f t="shared" si="243"/>
        <v>42208.751678240747</v>
      </c>
      <c r="U2218">
        <f t="shared" si="244"/>
        <v>17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38"/>
        <v>1.0119047619047619</v>
      </c>
      <c r="P2219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3">
        <f t="shared" si="242"/>
        <v>42299.776770833334</v>
      </c>
      <c r="T2219" s="13">
        <f t="shared" si="243"/>
        <v>42310.333333333328</v>
      </c>
      <c r="U2219">
        <f t="shared" si="244"/>
        <v>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38"/>
        <v>1.2283299999999999</v>
      </c>
      <c r="P2220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3">
        <f t="shared" si="242"/>
        <v>41127.812303240738</v>
      </c>
      <c r="T2220" s="13">
        <f t="shared" si="243"/>
        <v>41150</v>
      </c>
      <c r="U2220">
        <f t="shared" si="244"/>
        <v>456.65999999999985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38"/>
        <v>1.0149999999999999</v>
      </c>
      <c r="P2221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3">
        <f t="shared" si="242"/>
        <v>42205.718888888892</v>
      </c>
      <c r="T2221" s="13">
        <f t="shared" si="243"/>
        <v>42235.718888888892</v>
      </c>
      <c r="U2221">
        <f t="shared" si="244"/>
        <v>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38"/>
        <v>1.0114285714285713</v>
      </c>
      <c r="P2222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3">
        <f t="shared" si="242"/>
        <v>41452.060601851852</v>
      </c>
      <c r="T2222" s="13">
        <f t="shared" si="243"/>
        <v>41482.060601851852</v>
      </c>
      <c r="U2222">
        <f t="shared" si="244"/>
        <v>40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38"/>
        <v>1.0811999999999999</v>
      </c>
      <c r="P2223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3">
        <f t="shared" si="242"/>
        <v>42452.666770833333</v>
      </c>
      <c r="T2223" s="13">
        <f t="shared" si="243"/>
        <v>42483</v>
      </c>
      <c r="U2223">
        <f t="shared" si="244"/>
        <v>609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38"/>
        <v>1.6259999999999999</v>
      </c>
      <c r="P2224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3">
        <f t="shared" si="242"/>
        <v>40906.787581018521</v>
      </c>
      <c r="T2224" s="13">
        <f t="shared" si="243"/>
        <v>40936.787581018521</v>
      </c>
      <c r="U2224">
        <f t="shared" si="244"/>
        <v>313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38"/>
        <v>1.0580000000000001</v>
      </c>
      <c r="P2225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3">
        <f t="shared" si="242"/>
        <v>42152.640833333338</v>
      </c>
      <c r="T2225" s="13">
        <f t="shared" si="243"/>
        <v>42182.640833333338</v>
      </c>
      <c r="U2225">
        <f t="shared" si="244"/>
        <v>1131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38"/>
        <v>2.4315000000000002</v>
      </c>
      <c r="P2226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3">
        <f t="shared" si="242"/>
        <v>42644.667534722219</v>
      </c>
      <c r="T2226" s="13">
        <f t="shared" si="243"/>
        <v>42672.791666666672</v>
      </c>
      <c r="U2226">
        <f t="shared" si="244"/>
        <v>14315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38"/>
        <v>9.4483338095238096</v>
      </c>
      <c r="P2227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3">
        <f t="shared" si="242"/>
        <v>41873.79184027778</v>
      </c>
      <c r="T2227" s="13">
        <f t="shared" si="243"/>
        <v>41903.79184027778</v>
      </c>
      <c r="U2227">
        <f t="shared" si="244"/>
        <v>177415.01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38"/>
        <v>1.0846283333333333</v>
      </c>
      <c r="P2228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3">
        <f t="shared" si="242"/>
        <v>42381.79886574074</v>
      </c>
      <c r="T2228" s="13">
        <f t="shared" si="243"/>
        <v>42412.207638888889</v>
      </c>
      <c r="U2228">
        <f t="shared" si="244"/>
        <v>1523.3100000000013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38"/>
        <v>1.5737692307692308</v>
      </c>
      <c r="P2229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3">
        <f t="shared" si="242"/>
        <v>41561.807349537034</v>
      </c>
      <c r="T2229" s="13">
        <f t="shared" si="243"/>
        <v>41591.849016203705</v>
      </c>
      <c r="U2229">
        <f t="shared" si="244"/>
        <v>7459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38"/>
        <v>11.744899999999999</v>
      </c>
      <c r="P2230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3">
        <f t="shared" si="242"/>
        <v>42202.278194444443</v>
      </c>
      <c r="T2230" s="13">
        <f t="shared" si="243"/>
        <v>42232.278194444443</v>
      </c>
      <c r="U2230">
        <f t="shared" si="244"/>
        <v>10744.9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38"/>
        <v>1.7104755366949576</v>
      </c>
      <c r="P2231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3">
        <f t="shared" si="242"/>
        <v>41484.664247685185</v>
      </c>
      <c r="T2231" s="13">
        <f t="shared" si="243"/>
        <v>41520.166666666664</v>
      </c>
      <c r="U2231">
        <f t="shared" si="244"/>
        <v>5692.33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38"/>
        <v>1.2595294117647058</v>
      </c>
      <c r="P2232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3">
        <f t="shared" si="242"/>
        <v>41724.881099537037</v>
      </c>
      <c r="T2232" s="13">
        <f t="shared" si="243"/>
        <v>41754.881099537037</v>
      </c>
      <c r="U2232">
        <f t="shared" si="244"/>
        <v>2206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38"/>
        <v>12.121296000000001</v>
      </c>
      <c r="P2233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3">
        <f t="shared" si="242"/>
        <v>41423.910891203705</v>
      </c>
      <c r="T2233" s="13">
        <f t="shared" si="243"/>
        <v>41450.208333333336</v>
      </c>
      <c r="U2233">
        <f t="shared" si="244"/>
        <v>27803.24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38"/>
        <v>4.9580000000000002</v>
      </c>
      <c r="P2234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3">
        <f t="shared" si="242"/>
        <v>41806.794074074074</v>
      </c>
      <c r="T2234" s="13">
        <f t="shared" si="243"/>
        <v>41839.125</v>
      </c>
      <c r="U2234">
        <f t="shared" si="244"/>
        <v>19790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38"/>
        <v>3.3203999999999998</v>
      </c>
      <c r="P2235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3">
        <f t="shared" si="242"/>
        <v>42331.378923611104</v>
      </c>
      <c r="T2235" s="13">
        <f t="shared" si="243"/>
        <v>42352</v>
      </c>
      <c r="U2235">
        <f t="shared" si="244"/>
        <v>5801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38"/>
        <v>11.65</v>
      </c>
      <c r="P2236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3">
        <f t="shared" si="242"/>
        <v>42710.824618055558</v>
      </c>
      <c r="T2236" s="13">
        <f t="shared" si="243"/>
        <v>42740.824618055558</v>
      </c>
      <c r="U2236">
        <f t="shared" si="244"/>
        <v>1065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38"/>
        <v>1.5331538461538461</v>
      </c>
      <c r="P2237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3">
        <f t="shared" si="242"/>
        <v>42062.022118055553</v>
      </c>
      <c r="T2237" s="13">
        <f t="shared" si="243"/>
        <v>42091.980451388896</v>
      </c>
      <c r="U2237">
        <f t="shared" si="244"/>
        <v>6931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38"/>
        <v>5.3710714285714287</v>
      </c>
      <c r="P2238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3">
        <f t="shared" si="242"/>
        <v>42371.617164351846</v>
      </c>
      <c r="T2238" s="13">
        <f t="shared" si="243"/>
        <v>42401.617164351846</v>
      </c>
      <c r="U2238">
        <f t="shared" si="244"/>
        <v>12239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38"/>
        <v>3.5292777777777777</v>
      </c>
      <c r="P2239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3">
        <f t="shared" si="242"/>
        <v>41915.003275462965</v>
      </c>
      <c r="T2239" s="13">
        <f t="shared" si="243"/>
        <v>41955.332638888889</v>
      </c>
      <c r="U2239">
        <f t="shared" si="244"/>
        <v>45527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38"/>
        <v>1.3740000000000001</v>
      </c>
      <c r="P2240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3">
        <f t="shared" si="242"/>
        <v>42774.621712962966</v>
      </c>
      <c r="T2240" s="13">
        <f t="shared" si="243"/>
        <v>42804.621712962966</v>
      </c>
      <c r="U2240">
        <f t="shared" si="244"/>
        <v>1496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38"/>
        <v>1.2802667999999999</v>
      </c>
      <c r="P2241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3">
        <f t="shared" si="242"/>
        <v>41572.958495370374</v>
      </c>
      <c r="T2241" s="13">
        <f t="shared" si="243"/>
        <v>41609.168055555558</v>
      </c>
      <c r="U2241">
        <f t="shared" si="244"/>
        <v>7006.6699999999983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38"/>
        <v>2.7067999999999999</v>
      </c>
      <c r="P2242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3">
        <f t="shared" si="242"/>
        <v>42452.825740740736</v>
      </c>
      <c r="T2242" s="13">
        <f t="shared" si="243"/>
        <v>42482.825740740736</v>
      </c>
      <c r="U2242">
        <f t="shared" si="244"/>
        <v>8534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45">E2243/D2243</f>
        <v>8.0640000000000001</v>
      </c>
      <c r="P2243">
        <f t="shared" ref="P2243:P2306" si="246">E2243/L2243</f>
        <v>49.472392638036808</v>
      </c>
      <c r="Q2243" t="str">
        <f t="shared" ref="Q2243:Q2306" si="247">LEFT(N2243,SEARCH("/",N2243,1)-1)</f>
        <v>games</v>
      </c>
      <c r="R2243" t="str">
        <f t="shared" ref="R2243:R2306" si="248">MID(N2243,SEARCH("/",N2243,1)+1,50)</f>
        <v>tabletop games</v>
      </c>
      <c r="S2243" s="13">
        <f t="shared" ref="S2243:S2306" si="249">(((J2243/60)/60)/24)+DATE(1970,1,1)</f>
        <v>42766.827546296292</v>
      </c>
      <c r="T2243" s="13">
        <f t="shared" ref="T2243:T2306" si="250">(((I2243/60)/60)/24)+DATE(1970,1,1)</f>
        <v>42796.827546296292</v>
      </c>
      <c r="U2243">
        <f t="shared" ref="U2243:U2306" si="251">E2243-D2243</f>
        <v>7064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45"/>
        <v>13.600976000000001</v>
      </c>
      <c r="P2244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3">
        <f t="shared" si="249"/>
        <v>41569.575613425928</v>
      </c>
      <c r="T2244" s="13">
        <f t="shared" si="250"/>
        <v>41605.126388888886</v>
      </c>
      <c r="U2244">
        <f t="shared" si="251"/>
        <v>126009.76000000001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45"/>
        <v>9302.5</v>
      </c>
      <c r="P2245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3">
        <f t="shared" si="249"/>
        <v>42800.751041666663</v>
      </c>
      <c r="T2245" s="13">
        <f t="shared" si="250"/>
        <v>42807.125</v>
      </c>
      <c r="U2245">
        <f t="shared" si="251"/>
        <v>9301.5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45"/>
        <v>3.7702</v>
      </c>
      <c r="P2246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3">
        <f t="shared" si="249"/>
        <v>42647.818819444445</v>
      </c>
      <c r="T2246" s="13">
        <f t="shared" si="250"/>
        <v>42659.854166666672</v>
      </c>
      <c r="U2246">
        <f t="shared" si="251"/>
        <v>13851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45"/>
        <v>26.47025</v>
      </c>
      <c r="P2247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3">
        <f t="shared" si="249"/>
        <v>41660.708530092597</v>
      </c>
      <c r="T2247" s="13">
        <f t="shared" si="250"/>
        <v>41691.75</v>
      </c>
      <c r="U2247">
        <f t="shared" si="251"/>
        <v>101881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45"/>
        <v>1.0012000000000001</v>
      </c>
      <c r="P2248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3">
        <f t="shared" si="249"/>
        <v>42221.79178240741</v>
      </c>
      <c r="T2248" s="13">
        <f t="shared" si="250"/>
        <v>42251.79178240741</v>
      </c>
      <c r="U2248">
        <f t="shared" si="251"/>
        <v>3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45"/>
        <v>1.0445405405405406</v>
      </c>
      <c r="P2249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3">
        <f t="shared" si="249"/>
        <v>42200.666261574079</v>
      </c>
      <c r="T2249" s="13">
        <f t="shared" si="250"/>
        <v>42214.666261574079</v>
      </c>
      <c r="U2249">
        <f t="shared" si="251"/>
        <v>824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45"/>
        <v>1.0721428571428571</v>
      </c>
      <c r="P2250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3">
        <f t="shared" si="249"/>
        <v>42688.875902777778</v>
      </c>
      <c r="T2250" s="13">
        <f t="shared" si="250"/>
        <v>42718.875902777778</v>
      </c>
      <c r="U2250">
        <f t="shared" si="251"/>
        <v>505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45"/>
        <v>1.6877142857142857</v>
      </c>
      <c r="P2251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3">
        <f t="shared" si="249"/>
        <v>41336.703298611108</v>
      </c>
      <c r="T2251" s="13">
        <f t="shared" si="250"/>
        <v>41366.661631944444</v>
      </c>
      <c r="U2251">
        <f t="shared" si="251"/>
        <v>2407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45"/>
        <v>9.7511200000000002</v>
      </c>
      <c r="P2252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3">
        <f t="shared" si="249"/>
        <v>42677.005474537036</v>
      </c>
      <c r="T2252" s="13">
        <f t="shared" si="250"/>
        <v>42707.0471412037</v>
      </c>
      <c r="U2252">
        <f t="shared" si="251"/>
        <v>218778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45"/>
        <v>1.3444929411764706</v>
      </c>
      <c r="P2253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3">
        <f t="shared" si="249"/>
        <v>41846.34579861111</v>
      </c>
      <c r="T2253" s="13">
        <f t="shared" si="250"/>
        <v>41867.34579861111</v>
      </c>
      <c r="U2253">
        <f t="shared" si="251"/>
        <v>2928.1900000000005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45"/>
        <v>2.722777777777778</v>
      </c>
      <c r="P2254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3">
        <f t="shared" si="249"/>
        <v>42573.327986111108</v>
      </c>
      <c r="T2254" s="13">
        <f t="shared" si="250"/>
        <v>42588.327986111108</v>
      </c>
      <c r="U2254">
        <f t="shared" si="251"/>
        <v>15505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45"/>
        <v>1.1268750000000001</v>
      </c>
      <c r="P2255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3">
        <f t="shared" si="249"/>
        <v>42296.631331018521</v>
      </c>
      <c r="T2255" s="13">
        <f t="shared" si="250"/>
        <v>42326.672997685186</v>
      </c>
      <c r="U2255">
        <f t="shared" si="251"/>
        <v>1015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45"/>
        <v>4.5979999999999999</v>
      </c>
      <c r="P2256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3">
        <f t="shared" si="249"/>
        <v>42752.647777777776</v>
      </c>
      <c r="T2256" s="13">
        <f t="shared" si="250"/>
        <v>42759.647777777776</v>
      </c>
      <c r="U2256">
        <f t="shared" si="251"/>
        <v>1799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45"/>
        <v>2.8665822784810127</v>
      </c>
      <c r="P2257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3">
        <f t="shared" si="249"/>
        <v>42467.951979166668</v>
      </c>
      <c r="T2257" s="13">
        <f t="shared" si="250"/>
        <v>42497.951979166668</v>
      </c>
      <c r="U2257">
        <f t="shared" si="251"/>
        <v>7373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45"/>
        <v>2.2270833333333333</v>
      </c>
      <c r="P2258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3">
        <f t="shared" si="249"/>
        <v>42682.451921296291</v>
      </c>
      <c r="T2258" s="13">
        <f t="shared" si="250"/>
        <v>42696.451921296291</v>
      </c>
      <c r="U2258">
        <f t="shared" si="251"/>
        <v>589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45"/>
        <v>6.3613999999999997</v>
      </c>
      <c r="P2259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3">
        <f t="shared" si="249"/>
        <v>42505.936678240745</v>
      </c>
      <c r="T2259" s="13">
        <f t="shared" si="250"/>
        <v>42540.958333333328</v>
      </c>
      <c r="U2259">
        <f t="shared" si="251"/>
        <v>13403.5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45"/>
        <v>1.4650000000000001</v>
      </c>
      <c r="P2260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3">
        <f t="shared" si="249"/>
        <v>42136.75100694444</v>
      </c>
      <c r="T2260" s="13">
        <f t="shared" si="250"/>
        <v>42166.75100694444</v>
      </c>
      <c r="U2260">
        <f t="shared" si="251"/>
        <v>1023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45"/>
        <v>18.670999999999999</v>
      </c>
      <c r="P2261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3">
        <f t="shared" si="249"/>
        <v>42702.804814814815</v>
      </c>
      <c r="T2261" s="13">
        <f t="shared" si="250"/>
        <v>42712.804814814815</v>
      </c>
      <c r="U2261">
        <f t="shared" si="251"/>
        <v>17671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45"/>
        <v>3.2692000000000001</v>
      </c>
      <c r="P2262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3">
        <f t="shared" si="249"/>
        <v>41695.016782407409</v>
      </c>
      <c r="T2262" s="13">
        <f t="shared" si="250"/>
        <v>41724.975115740745</v>
      </c>
      <c r="U2262">
        <f t="shared" si="251"/>
        <v>5673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45"/>
        <v>7.7949999999999999</v>
      </c>
      <c r="P2263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3">
        <f t="shared" si="249"/>
        <v>42759.724768518514</v>
      </c>
      <c r="T2263" s="13">
        <f t="shared" si="250"/>
        <v>42780.724768518514</v>
      </c>
      <c r="U2263">
        <f t="shared" si="251"/>
        <v>6795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45"/>
        <v>1.5415151515151515</v>
      </c>
      <c r="P2264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3">
        <f t="shared" si="249"/>
        <v>41926.585162037038</v>
      </c>
      <c r="T2264" s="13">
        <f t="shared" si="250"/>
        <v>41961</v>
      </c>
      <c r="U2264">
        <f t="shared" si="251"/>
        <v>1787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45"/>
        <v>1.1554666666666666</v>
      </c>
      <c r="P2265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3">
        <f t="shared" si="249"/>
        <v>42014.832326388889</v>
      </c>
      <c r="T2265" s="13">
        <f t="shared" si="250"/>
        <v>42035.832326388889</v>
      </c>
      <c r="U2265">
        <f t="shared" si="251"/>
        <v>1166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45"/>
        <v>1.8003333333333333</v>
      </c>
      <c r="P2266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3">
        <f t="shared" si="249"/>
        <v>42496.582337962958</v>
      </c>
      <c r="T2266" s="13">
        <f t="shared" si="250"/>
        <v>42513.125</v>
      </c>
      <c r="U2266">
        <f t="shared" si="251"/>
        <v>4802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45"/>
        <v>2.9849999999999999</v>
      </c>
      <c r="P2267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3">
        <f t="shared" si="249"/>
        <v>42689.853090277778</v>
      </c>
      <c r="T2267" s="13">
        <f t="shared" si="250"/>
        <v>42696.853090277778</v>
      </c>
      <c r="U2267">
        <f t="shared" si="251"/>
        <v>397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45"/>
        <v>3.2026666666666666</v>
      </c>
      <c r="P2268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3">
        <f t="shared" si="249"/>
        <v>42469.874907407408</v>
      </c>
      <c r="T2268" s="13">
        <f t="shared" si="250"/>
        <v>42487.083333333328</v>
      </c>
      <c r="U2268">
        <f t="shared" si="251"/>
        <v>3304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45"/>
        <v>3.80525</v>
      </c>
      <c r="P2269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3">
        <f t="shared" si="249"/>
        <v>41968.829826388886</v>
      </c>
      <c r="T2269" s="13">
        <f t="shared" si="250"/>
        <v>41994.041666666672</v>
      </c>
      <c r="U2269">
        <f t="shared" si="251"/>
        <v>56105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45"/>
        <v>1.026</v>
      </c>
      <c r="P2270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3">
        <f t="shared" si="249"/>
        <v>42776.082349537035</v>
      </c>
      <c r="T2270" s="13">
        <f t="shared" si="250"/>
        <v>42806.082349537035</v>
      </c>
      <c r="U2270">
        <f t="shared" si="251"/>
        <v>728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45"/>
        <v>18.016400000000001</v>
      </c>
      <c r="P2271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3">
        <f t="shared" si="249"/>
        <v>42776.704432870371</v>
      </c>
      <c r="T2271" s="13">
        <f t="shared" si="250"/>
        <v>42801.208333333328</v>
      </c>
      <c r="U2271">
        <f t="shared" si="251"/>
        <v>42541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45"/>
        <v>7.2024800000000004</v>
      </c>
      <c r="P2272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3">
        <f t="shared" si="249"/>
        <v>42725.869363425925</v>
      </c>
      <c r="T2272" s="13">
        <f t="shared" si="250"/>
        <v>42745.915972222225</v>
      </c>
      <c r="U2272">
        <f t="shared" si="251"/>
        <v>155062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45"/>
        <v>2.8309000000000002</v>
      </c>
      <c r="P2273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3">
        <f t="shared" si="249"/>
        <v>42684.000046296293</v>
      </c>
      <c r="T2273" s="13">
        <f t="shared" si="250"/>
        <v>42714.000046296293</v>
      </c>
      <c r="U2273">
        <f t="shared" si="251"/>
        <v>36618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45"/>
        <v>13.566000000000001</v>
      </c>
      <c r="P2274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3">
        <f t="shared" si="249"/>
        <v>42315.699490740735</v>
      </c>
      <c r="T2274" s="13">
        <f t="shared" si="250"/>
        <v>42345.699490740735</v>
      </c>
      <c r="U2274">
        <f t="shared" si="251"/>
        <v>12566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45"/>
        <v>2.2035999999999998</v>
      </c>
      <c r="P2275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3">
        <f t="shared" si="249"/>
        <v>42781.549097222218</v>
      </c>
      <c r="T2275" s="13">
        <f t="shared" si="250"/>
        <v>42806.507430555561</v>
      </c>
      <c r="U2275">
        <f t="shared" si="251"/>
        <v>3009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45"/>
        <v>1.196</v>
      </c>
      <c r="P2276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3">
        <f t="shared" si="249"/>
        <v>41663.500659722224</v>
      </c>
      <c r="T2276" s="13">
        <f t="shared" si="250"/>
        <v>41693.500659722224</v>
      </c>
      <c r="U2276">
        <f t="shared" si="251"/>
        <v>490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45"/>
        <v>4.0776923076923079</v>
      </c>
      <c r="P2277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3">
        <f t="shared" si="249"/>
        <v>41965.616655092599</v>
      </c>
      <c r="T2277" s="13">
        <f t="shared" si="250"/>
        <v>41995.616655092599</v>
      </c>
      <c r="U2277">
        <f t="shared" si="251"/>
        <v>2000.5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45"/>
        <v>1.0581826105905425</v>
      </c>
      <c r="P2278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3">
        <f t="shared" si="249"/>
        <v>41614.651493055557</v>
      </c>
      <c r="T2278" s="13">
        <f t="shared" si="250"/>
        <v>41644.651493055557</v>
      </c>
      <c r="U2278">
        <f t="shared" si="251"/>
        <v>267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45"/>
        <v>1.4108235294117648</v>
      </c>
      <c r="P2279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3">
        <f t="shared" si="249"/>
        <v>40936.678506944445</v>
      </c>
      <c r="T2279" s="13">
        <f t="shared" si="250"/>
        <v>40966.678506944445</v>
      </c>
      <c r="U2279">
        <f t="shared" si="251"/>
        <v>3492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45"/>
        <v>2.7069999999999999</v>
      </c>
      <c r="P2280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3">
        <f t="shared" si="249"/>
        <v>42338.709108796291</v>
      </c>
      <c r="T2280" s="13">
        <f t="shared" si="250"/>
        <v>42372.957638888889</v>
      </c>
      <c r="U2280">
        <f t="shared" si="251"/>
        <v>3414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45"/>
        <v>1.538</v>
      </c>
      <c r="P2281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3">
        <f t="shared" si="249"/>
        <v>42020.806701388887</v>
      </c>
      <c r="T2281" s="13">
        <f t="shared" si="250"/>
        <v>42039.166666666672</v>
      </c>
      <c r="U2281">
        <f t="shared" si="251"/>
        <v>538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45"/>
        <v>4.0357653061224488</v>
      </c>
      <c r="P2282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3">
        <f t="shared" si="249"/>
        <v>42234.624895833331</v>
      </c>
      <c r="T2282" s="13">
        <f t="shared" si="250"/>
        <v>42264.624895833331</v>
      </c>
      <c r="U2282">
        <f t="shared" si="251"/>
        <v>29750.5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45"/>
        <v>1.85</v>
      </c>
      <c r="P2283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3">
        <f t="shared" si="249"/>
        <v>40687.285844907405</v>
      </c>
      <c r="T2283" s="13">
        <f t="shared" si="250"/>
        <v>40749.284722222219</v>
      </c>
      <c r="U2283">
        <f t="shared" si="251"/>
        <v>255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45"/>
        <v>1.8533333333333333</v>
      </c>
      <c r="P2284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3">
        <f t="shared" si="249"/>
        <v>42323.17460648148</v>
      </c>
      <c r="T2284" s="13">
        <f t="shared" si="250"/>
        <v>42383.17460648148</v>
      </c>
      <c r="U2284">
        <f t="shared" si="251"/>
        <v>640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45"/>
        <v>1.0085533333333332</v>
      </c>
      <c r="P2285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3">
        <f t="shared" si="249"/>
        <v>40978.125046296293</v>
      </c>
      <c r="T2285" s="13">
        <f t="shared" si="250"/>
        <v>41038.083379629628</v>
      </c>
      <c r="U2285">
        <f t="shared" si="251"/>
        <v>25.659999999999854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45"/>
        <v>1.0622116666666668</v>
      </c>
      <c r="P2286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3">
        <f t="shared" si="249"/>
        <v>40585.796817129631</v>
      </c>
      <c r="T2286" s="13">
        <f t="shared" si="250"/>
        <v>40614.166666666664</v>
      </c>
      <c r="U2286">
        <f t="shared" si="251"/>
        <v>373.27000000000044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45"/>
        <v>1.2136666666666667</v>
      </c>
      <c r="P2287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3">
        <f t="shared" si="249"/>
        <v>41059.185682870368</v>
      </c>
      <c r="T2287" s="13">
        <f t="shared" si="250"/>
        <v>41089.185682870368</v>
      </c>
      <c r="U2287">
        <f t="shared" si="251"/>
        <v>641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45"/>
        <v>1.0006666666666666</v>
      </c>
      <c r="P2288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3">
        <f t="shared" si="249"/>
        <v>41494.963587962964</v>
      </c>
      <c r="T2288" s="13">
        <f t="shared" si="250"/>
        <v>41523.165972222225</v>
      </c>
      <c r="U2288">
        <f t="shared" si="251"/>
        <v>1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45"/>
        <v>1.1997755555555556</v>
      </c>
      <c r="P2289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3">
        <f t="shared" si="249"/>
        <v>41792.667361111111</v>
      </c>
      <c r="T2289" s="13">
        <f t="shared" si="250"/>
        <v>41813.667361111111</v>
      </c>
      <c r="U2289">
        <f t="shared" si="251"/>
        <v>898.98999999999978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45"/>
        <v>1.0009999999999999</v>
      </c>
      <c r="P2290">
        <f t="shared" si="246"/>
        <v>40.04</v>
      </c>
      <c r="Q2290" t="str">
        <f t="shared" si="247"/>
        <v>music</v>
      </c>
      <c r="R2290" t="str">
        <f t="shared" si="248"/>
        <v>rock</v>
      </c>
      <c r="S2290" s="13">
        <f t="shared" si="249"/>
        <v>41067.827418981484</v>
      </c>
      <c r="T2290" s="13">
        <f t="shared" si="250"/>
        <v>41086.75</v>
      </c>
      <c r="U2290">
        <f t="shared" si="251"/>
        <v>1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45"/>
        <v>1.0740000000000001</v>
      </c>
      <c r="P2291">
        <f t="shared" si="246"/>
        <v>64.44</v>
      </c>
      <c r="Q2291" t="str">
        <f t="shared" si="247"/>
        <v>music</v>
      </c>
      <c r="R2291" t="str">
        <f t="shared" si="248"/>
        <v>rock</v>
      </c>
      <c r="S2291" s="13">
        <f t="shared" si="249"/>
        <v>41571.998379629629</v>
      </c>
      <c r="T2291" s="13">
        <f t="shared" si="250"/>
        <v>41614.973611111112</v>
      </c>
      <c r="U2291">
        <f t="shared" si="251"/>
        <v>111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45"/>
        <v>1.0406666666666666</v>
      </c>
      <c r="P2292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3">
        <f t="shared" si="249"/>
        <v>40070.253819444442</v>
      </c>
      <c r="T2292" s="13">
        <f t="shared" si="250"/>
        <v>40148.708333333336</v>
      </c>
      <c r="U2292">
        <f t="shared" si="251"/>
        <v>61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45"/>
        <v>1.728</v>
      </c>
      <c r="P2293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3">
        <f t="shared" si="249"/>
        <v>40987.977060185185</v>
      </c>
      <c r="T2293" s="13">
        <f t="shared" si="250"/>
        <v>41022.166666666664</v>
      </c>
      <c r="U2293">
        <f t="shared" si="251"/>
        <v>1820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45"/>
        <v>1.072505</v>
      </c>
      <c r="P2294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3">
        <f t="shared" si="249"/>
        <v>40987.697638888887</v>
      </c>
      <c r="T2294" s="13">
        <f t="shared" si="250"/>
        <v>41017.697638888887</v>
      </c>
      <c r="U2294">
        <f t="shared" si="251"/>
        <v>145.01000000000022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45"/>
        <v>1.0823529411764705</v>
      </c>
      <c r="P2295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3">
        <f t="shared" si="249"/>
        <v>41151.708321759259</v>
      </c>
      <c r="T2295" s="13">
        <f t="shared" si="250"/>
        <v>41177.165972222225</v>
      </c>
      <c r="U2295">
        <f t="shared" si="251"/>
        <v>70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45"/>
        <v>1.4608079999999999</v>
      </c>
      <c r="P2296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3">
        <f t="shared" si="249"/>
        <v>41264.72314814815</v>
      </c>
      <c r="T2296" s="13">
        <f t="shared" si="250"/>
        <v>41294.72314814815</v>
      </c>
      <c r="U2296">
        <f t="shared" si="251"/>
        <v>2304.04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45"/>
        <v>1.2524999999999999</v>
      </c>
      <c r="P2297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3">
        <f t="shared" si="249"/>
        <v>41270.954351851848</v>
      </c>
      <c r="T2297" s="13">
        <f t="shared" si="250"/>
        <v>41300.954351851848</v>
      </c>
      <c r="U2297">
        <f t="shared" si="251"/>
        <v>303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45"/>
        <v>1.4907142857142857</v>
      </c>
      <c r="P2298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3">
        <f t="shared" si="249"/>
        <v>40927.731782407405</v>
      </c>
      <c r="T2298" s="13">
        <f t="shared" si="250"/>
        <v>40962.731782407405</v>
      </c>
      <c r="U2298">
        <f t="shared" si="251"/>
        <v>3435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45"/>
        <v>1.006</v>
      </c>
      <c r="P2299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3">
        <f t="shared" si="249"/>
        <v>40948.042233796295</v>
      </c>
      <c r="T2299" s="13">
        <f t="shared" si="250"/>
        <v>40982.165972222225</v>
      </c>
      <c r="U2299">
        <f t="shared" si="251"/>
        <v>6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45"/>
        <v>1.0507333333333333</v>
      </c>
      <c r="P2300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3">
        <f t="shared" si="249"/>
        <v>41694.84065972222</v>
      </c>
      <c r="T2300" s="13">
        <f t="shared" si="250"/>
        <v>41724.798993055556</v>
      </c>
      <c r="U2300">
        <f t="shared" si="251"/>
        <v>1522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45"/>
        <v>3.5016666666666665</v>
      </c>
      <c r="P2301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3">
        <f t="shared" si="249"/>
        <v>40565.032511574071</v>
      </c>
      <c r="T2301" s="13">
        <f t="shared" si="250"/>
        <v>40580.032511574071</v>
      </c>
      <c r="U2301">
        <f t="shared" si="251"/>
        <v>750.5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45"/>
        <v>1.0125</v>
      </c>
      <c r="P2302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3">
        <f t="shared" si="249"/>
        <v>41074.727037037039</v>
      </c>
      <c r="T2302" s="13">
        <f t="shared" si="250"/>
        <v>41088.727037037039</v>
      </c>
      <c r="U2302">
        <f t="shared" si="251"/>
        <v>10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45"/>
        <v>1.336044</v>
      </c>
      <c r="P2303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3">
        <f t="shared" si="249"/>
        <v>41416.146944444445</v>
      </c>
      <c r="T2303" s="13">
        <f t="shared" si="250"/>
        <v>41446.146944444445</v>
      </c>
      <c r="U2303">
        <f t="shared" si="251"/>
        <v>1680.2200000000003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45"/>
        <v>1.7065217391304348</v>
      </c>
      <c r="P2304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3">
        <f t="shared" si="249"/>
        <v>41605.868449074071</v>
      </c>
      <c r="T2304" s="13">
        <f t="shared" si="250"/>
        <v>41639.291666666664</v>
      </c>
      <c r="U2304">
        <f t="shared" si="251"/>
        <v>1625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45"/>
        <v>1.0935829457364341</v>
      </c>
      <c r="P2305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3">
        <f t="shared" si="249"/>
        <v>40850.111064814817</v>
      </c>
      <c r="T2305" s="13">
        <f t="shared" si="250"/>
        <v>40890.152731481481</v>
      </c>
      <c r="U2305">
        <f t="shared" si="251"/>
        <v>603.60999999999967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45"/>
        <v>1.0070033333333335</v>
      </c>
      <c r="P2306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3">
        <f t="shared" si="249"/>
        <v>40502.815868055557</v>
      </c>
      <c r="T2306" s="13">
        <f t="shared" si="250"/>
        <v>40544.207638888889</v>
      </c>
      <c r="U2306">
        <f t="shared" si="251"/>
        <v>42.020000000000437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52">E2307/D2307</f>
        <v>1.0122777777777778</v>
      </c>
      <c r="P2307">
        <f t="shared" ref="P2307:P2370" si="253">E2307/L2307</f>
        <v>109.10778443113773</v>
      </c>
      <c r="Q2307" t="str">
        <f t="shared" ref="Q2307:Q2370" si="254">LEFT(N2307,SEARCH("/",N2307,1)-1)</f>
        <v>music</v>
      </c>
      <c r="R2307" t="str">
        <f t="shared" ref="R2307:R2370" si="255">MID(N2307,SEARCH("/",N2307,1)+1,50)</f>
        <v>indie rock</v>
      </c>
      <c r="S2307" s="13">
        <f t="shared" ref="S2307:S2370" si="256">(((J2307/60)/60)/24)+DATE(1970,1,1)</f>
        <v>41834.695277777777</v>
      </c>
      <c r="T2307" s="13">
        <f t="shared" ref="T2307:T2370" si="257">(((I2307/60)/60)/24)+DATE(1970,1,1)</f>
        <v>41859.75</v>
      </c>
      <c r="U2307">
        <f t="shared" ref="U2307:U2370" si="258">E2307-D2307</f>
        <v>221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52"/>
        <v>1.0675857142857144</v>
      </c>
      <c r="P2308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3">
        <f t="shared" si="256"/>
        <v>40948.16815972222</v>
      </c>
      <c r="T2308" s="13">
        <f t="shared" si="257"/>
        <v>40978.16815972222</v>
      </c>
      <c r="U2308">
        <f t="shared" si="258"/>
        <v>236.55000000000018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52"/>
        <v>1.0665777537961894</v>
      </c>
      <c r="P2309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3">
        <f t="shared" si="256"/>
        <v>41004.802465277775</v>
      </c>
      <c r="T2309" s="13">
        <f t="shared" si="257"/>
        <v>41034.802407407406</v>
      </c>
      <c r="U2309">
        <f t="shared" si="258"/>
        <v>130.79000000000019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52"/>
        <v>1.0130622</v>
      </c>
      <c r="P2310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3">
        <f t="shared" si="256"/>
        <v>41851.962916666671</v>
      </c>
      <c r="T2310" s="13">
        <f t="shared" si="257"/>
        <v>41880.041666666664</v>
      </c>
      <c r="U2310">
        <f t="shared" si="258"/>
        <v>653.11000000000058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52"/>
        <v>1.0667450000000001</v>
      </c>
      <c r="P2311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3">
        <f t="shared" si="256"/>
        <v>41307.987696759257</v>
      </c>
      <c r="T2311" s="13">
        <f t="shared" si="257"/>
        <v>41342.987696759257</v>
      </c>
      <c r="U2311">
        <f t="shared" si="258"/>
        <v>400.47000000000025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52"/>
        <v>4.288397837837838</v>
      </c>
      <c r="P2312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3">
        <f t="shared" si="256"/>
        <v>41324.79415509259</v>
      </c>
      <c r="T2312" s="13">
        <f t="shared" si="257"/>
        <v>41354.752488425926</v>
      </c>
      <c r="U2312">
        <f t="shared" si="258"/>
        <v>60835.360000000001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52"/>
        <v>1.0411111111111111</v>
      </c>
      <c r="P2313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3">
        <f t="shared" si="256"/>
        <v>41736.004502314812</v>
      </c>
      <c r="T2313" s="13">
        <f t="shared" si="257"/>
        <v>41766.004502314812</v>
      </c>
      <c r="U2313">
        <f t="shared" si="258"/>
        <v>370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52"/>
        <v>1.0786666666666667</v>
      </c>
      <c r="P2314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3">
        <f t="shared" si="256"/>
        <v>41716.632847222223</v>
      </c>
      <c r="T2314" s="13">
        <f t="shared" si="257"/>
        <v>41747.958333333336</v>
      </c>
      <c r="U2314">
        <f t="shared" si="258"/>
        <v>236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52"/>
        <v>1.7584040000000001</v>
      </c>
      <c r="P2315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3">
        <f t="shared" si="256"/>
        <v>41002.958634259259</v>
      </c>
      <c r="T2315" s="13">
        <f t="shared" si="257"/>
        <v>41032.958634259259</v>
      </c>
      <c r="U2315">
        <f t="shared" si="258"/>
        <v>3792.0200000000004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52"/>
        <v>1.5697000000000001</v>
      </c>
      <c r="P2316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3">
        <f t="shared" si="256"/>
        <v>41037.551585648151</v>
      </c>
      <c r="T2316" s="13">
        <f t="shared" si="257"/>
        <v>41067.551585648151</v>
      </c>
      <c r="U2316">
        <f t="shared" si="258"/>
        <v>683.6400000000001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52"/>
        <v>1.026</v>
      </c>
      <c r="P2317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3">
        <f t="shared" si="256"/>
        <v>41004.72619212963</v>
      </c>
      <c r="T2317" s="13">
        <f t="shared" si="257"/>
        <v>41034.72619212963</v>
      </c>
      <c r="U2317">
        <f t="shared" si="258"/>
        <v>65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52"/>
        <v>1.0404266666666666</v>
      </c>
      <c r="P2318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3">
        <f t="shared" si="256"/>
        <v>40079.725115740745</v>
      </c>
      <c r="T2318" s="13">
        <f t="shared" si="257"/>
        <v>40156.76666666667</v>
      </c>
      <c r="U2318">
        <f t="shared" si="258"/>
        <v>606.39999999999964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52"/>
        <v>1.04</v>
      </c>
      <c r="P2319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3">
        <f t="shared" si="256"/>
        <v>40192.542233796295</v>
      </c>
      <c r="T2319" s="13">
        <f t="shared" si="257"/>
        <v>40224.208333333336</v>
      </c>
      <c r="U2319">
        <f t="shared" si="258"/>
        <v>16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52"/>
        <v>1.2105999999999999</v>
      </c>
      <c r="P2320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3">
        <f t="shared" si="256"/>
        <v>40050.643680555557</v>
      </c>
      <c r="T2320" s="13">
        <f t="shared" si="257"/>
        <v>40082.165972222225</v>
      </c>
      <c r="U2320">
        <f t="shared" si="258"/>
        <v>1053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52"/>
        <v>1.077</v>
      </c>
      <c r="P2321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3">
        <f t="shared" si="256"/>
        <v>41593.082002314812</v>
      </c>
      <c r="T2321" s="13">
        <f t="shared" si="257"/>
        <v>41623.082002314812</v>
      </c>
      <c r="U2321">
        <f t="shared" si="258"/>
        <v>231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52"/>
        <v>1.0866</v>
      </c>
      <c r="P2322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3">
        <f t="shared" si="256"/>
        <v>41696.817129629628</v>
      </c>
      <c r="T2322" s="13">
        <f t="shared" si="257"/>
        <v>41731.775462962964</v>
      </c>
      <c r="U2322">
        <f t="shared" si="258"/>
        <v>433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52"/>
        <v>0.39120962394619685</v>
      </c>
      <c r="P2323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3">
        <f t="shared" si="256"/>
        <v>42799.260428240741</v>
      </c>
      <c r="T2323" s="13">
        <f t="shared" si="257"/>
        <v>42829.21876157407</v>
      </c>
      <c r="U2323">
        <f t="shared" si="258"/>
        <v>-6427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52"/>
        <v>3.1481481481481478E-2</v>
      </c>
      <c r="P2324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3">
        <f t="shared" si="256"/>
        <v>42804.895474537043</v>
      </c>
      <c r="T2324" s="13">
        <f t="shared" si="257"/>
        <v>42834.853807870371</v>
      </c>
      <c r="U2324">
        <f t="shared" si="258"/>
        <v>-2615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52"/>
        <v>0.48</v>
      </c>
      <c r="P2325">
        <f t="shared" si="253"/>
        <v>30</v>
      </c>
      <c r="Q2325" t="str">
        <f t="shared" si="254"/>
        <v>food</v>
      </c>
      <c r="R2325" t="str">
        <f t="shared" si="255"/>
        <v>small batch</v>
      </c>
      <c r="S2325" s="13">
        <f t="shared" si="256"/>
        <v>42807.755173611105</v>
      </c>
      <c r="T2325" s="13">
        <f t="shared" si="257"/>
        <v>42814.755173611105</v>
      </c>
      <c r="U2325">
        <f t="shared" si="258"/>
        <v>-130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52"/>
        <v>0.20733333333333334</v>
      </c>
      <c r="P2326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3">
        <f t="shared" si="256"/>
        <v>42790.885243055556</v>
      </c>
      <c r="T2326" s="13">
        <f t="shared" si="257"/>
        <v>42820.843576388885</v>
      </c>
      <c r="U2326">
        <f t="shared" si="258"/>
        <v>-5945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52"/>
        <v>0.08</v>
      </c>
      <c r="P2327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3">
        <f t="shared" si="256"/>
        <v>42794.022349537037</v>
      </c>
      <c r="T2327" s="13">
        <f t="shared" si="257"/>
        <v>42823.980682870373</v>
      </c>
      <c r="U2327">
        <f t="shared" si="258"/>
        <v>-920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52"/>
        <v>7.1999999999999998E-3</v>
      </c>
      <c r="P2328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3">
        <f t="shared" si="256"/>
        <v>42804.034120370372</v>
      </c>
      <c r="T2328" s="13">
        <f t="shared" si="257"/>
        <v>42855.708333333328</v>
      </c>
      <c r="U2328">
        <f t="shared" si="258"/>
        <v>-14892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52"/>
        <v>5.2609431428571432</v>
      </c>
      <c r="P2329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3">
        <f t="shared" si="256"/>
        <v>41842.917129629634</v>
      </c>
      <c r="T2329" s="13">
        <f t="shared" si="257"/>
        <v>41877.917129629634</v>
      </c>
      <c r="U2329">
        <f t="shared" si="258"/>
        <v>149133.01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52"/>
        <v>2.5445000000000002</v>
      </c>
      <c r="P2330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3">
        <f t="shared" si="256"/>
        <v>42139.781678240746</v>
      </c>
      <c r="T2330" s="13">
        <f t="shared" si="257"/>
        <v>42169.781678240746</v>
      </c>
      <c r="U2330">
        <f t="shared" si="258"/>
        <v>15445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52"/>
        <v>1.0591999999999999</v>
      </c>
      <c r="P2331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3">
        <f t="shared" si="256"/>
        <v>41807.624374999999</v>
      </c>
      <c r="T2331" s="13">
        <f t="shared" si="257"/>
        <v>41837.624374999999</v>
      </c>
      <c r="U2331">
        <f t="shared" si="258"/>
        <v>1480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52"/>
        <v>1.0242285714285715</v>
      </c>
      <c r="P2332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3">
        <f t="shared" si="256"/>
        <v>42332.89980324074</v>
      </c>
      <c r="T2332" s="13">
        <f t="shared" si="257"/>
        <v>42363</v>
      </c>
      <c r="U2332">
        <f t="shared" si="258"/>
        <v>848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52"/>
        <v>1.4431375</v>
      </c>
      <c r="P2333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3">
        <f t="shared" si="256"/>
        <v>41839.005671296298</v>
      </c>
      <c r="T2333" s="13">
        <f t="shared" si="257"/>
        <v>41869.005671296298</v>
      </c>
      <c r="U2333">
        <f t="shared" si="258"/>
        <v>3545.1000000000004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52"/>
        <v>1.06308</v>
      </c>
      <c r="P2334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3">
        <f t="shared" si="256"/>
        <v>42011.628136574072</v>
      </c>
      <c r="T2334" s="13">
        <f t="shared" si="257"/>
        <v>42041.628136574072</v>
      </c>
      <c r="U2334">
        <f t="shared" si="258"/>
        <v>1577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52"/>
        <v>2.1216666666666666</v>
      </c>
      <c r="P2335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3">
        <f t="shared" si="256"/>
        <v>41767.650347222225</v>
      </c>
      <c r="T2335" s="13">
        <f t="shared" si="257"/>
        <v>41788.743055555555</v>
      </c>
      <c r="U2335">
        <f t="shared" si="258"/>
        <v>673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52"/>
        <v>1.0195000000000001</v>
      </c>
      <c r="P2336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3">
        <f t="shared" si="256"/>
        <v>41918.670115740737</v>
      </c>
      <c r="T2336" s="13">
        <f t="shared" si="257"/>
        <v>41948.731944444444</v>
      </c>
      <c r="U2336">
        <f t="shared" si="258"/>
        <v>78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52"/>
        <v>1.0227200000000001</v>
      </c>
      <c r="P2337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3">
        <f t="shared" si="256"/>
        <v>41771.572256944448</v>
      </c>
      <c r="T2337" s="13">
        <f t="shared" si="257"/>
        <v>41801.572256944448</v>
      </c>
      <c r="U2337">
        <f t="shared" si="258"/>
        <v>568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52"/>
        <v>5.2073254999999996</v>
      </c>
      <c r="P2338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3">
        <f t="shared" si="256"/>
        <v>41666.924710648149</v>
      </c>
      <c r="T2338" s="13">
        <f t="shared" si="257"/>
        <v>41706.924710648149</v>
      </c>
      <c r="U2338">
        <f t="shared" si="258"/>
        <v>84146.51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52"/>
        <v>1.1065833333333333</v>
      </c>
      <c r="P2339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3">
        <f t="shared" si="256"/>
        <v>41786.640543981484</v>
      </c>
      <c r="T2339" s="13">
        <f t="shared" si="257"/>
        <v>41816.640543981484</v>
      </c>
      <c r="U2339">
        <f t="shared" si="258"/>
        <v>1279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52"/>
        <v>1.0114333333333334</v>
      </c>
      <c r="P2340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3">
        <f t="shared" si="256"/>
        <v>41789.896805555552</v>
      </c>
      <c r="T2340" s="13">
        <f t="shared" si="257"/>
        <v>41819.896805555552</v>
      </c>
      <c r="U2340">
        <f t="shared" si="258"/>
        <v>171.5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52"/>
        <v>2.9420799999999998</v>
      </c>
      <c r="P2341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3">
        <f t="shared" si="256"/>
        <v>42692.79987268518</v>
      </c>
      <c r="T2341" s="13">
        <f t="shared" si="257"/>
        <v>42723.332638888889</v>
      </c>
      <c r="U2341">
        <f t="shared" si="258"/>
        <v>48552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52"/>
        <v>1.0577749999999999</v>
      </c>
      <c r="P2342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3">
        <f t="shared" si="256"/>
        <v>42643.642800925925</v>
      </c>
      <c r="T2342" s="13">
        <f t="shared" si="257"/>
        <v>42673.642800925925</v>
      </c>
      <c r="U2342">
        <f t="shared" si="258"/>
        <v>2311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52"/>
        <v>0</v>
      </c>
      <c r="P2343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13">
        <f t="shared" si="256"/>
        <v>42167.813703703709</v>
      </c>
      <c r="T2343" s="13">
        <f t="shared" si="257"/>
        <v>42197.813703703709</v>
      </c>
      <c r="U2343">
        <f t="shared" si="258"/>
        <v>-5000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52"/>
        <v>0</v>
      </c>
      <c r="P2344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13">
        <f t="shared" si="256"/>
        <v>41897.702199074076</v>
      </c>
      <c r="T2344" s="13">
        <f t="shared" si="257"/>
        <v>41918.208333333336</v>
      </c>
      <c r="U2344">
        <f t="shared" si="258"/>
        <v>-5500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52"/>
        <v>0.03</v>
      </c>
      <c r="P2345">
        <f t="shared" si="253"/>
        <v>300</v>
      </c>
      <c r="Q2345" t="str">
        <f t="shared" si="254"/>
        <v>technology</v>
      </c>
      <c r="R2345" t="str">
        <f t="shared" si="255"/>
        <v>web</v>
      </c>
      <c r="S2345" s="13">
        <f t="shared" si="256"/>
        <v>42327.825289351851</v>
      </c>
      <c r="T2345" s="13">
        <f t="shared" si="257"/>
        <v>42377.82430555555</v>
      </c>
      <c r="U2345">
        <f t="shared" si="258"/>
        <v>-9700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52"/>
        <v>1E-3</v>
      </c>
      <c r="P2346">
        <f t="shared" si="253"/>
        <v>1</v>
      </c>
      <c r="Q2346" t="str">
        <f t="shared" si="254"/>
        <v>technology</v>
      </c>
      <c r="R2346" t="str">
        <f t="shared" si="255"/>
        <v>web</v>
      </c>
      <c r="S2346" s="13">
        <f t="shared" si="256"/>
        <v>42515.727650462963</v>
      </c>
      <c r="T2346" s="13">
        <f t="shared" si="257"/>
        <v>42545.727650462963</v>
      </c>
      <c r="U2346">
        <f t="shared" si="258"/>
        <v>-999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52"/>
        <v>0</v>
      </c>
      <c r="P2347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13">
        <f t="shared" si="256"/>
        <v>42060.001805555556</v>
      </c>
      <c r="T2347" s="13">
        <f t="shared" si="257"/>
        <v>42094.985416666663</v>
      </c>
      <c r="U2347">
        <f t="shared" si="258"/>
        <v>-3000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52"/>
        <v>6.4999999999999997E-4</v>
      </c>
      <c r="P2348">
        <f t="shared" si="253"/>
        <v>13</v>
      </c>
      <c r="Q2348" t="str">
        <f t="shared" si="254"/>
        <v>technology</v>
      </c>
      <c r="R2348" t="str">
        <f t="shared" si="255"/>
        <v>web</v>
      </c>
      <c r="S2348" s="13">
        <f t="shared" si="256"/>
        <v>42615.79896990741</v>
      </c>
      <c r="T2348" s="13">
        <f t="shared" si="257"/>
        <v>42660.79896990741</v>
      </c>
      <c r="U2348">
        <f t="shared" si="258"/>
        <v>-59961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52"/>
        <v>1.4999999999999999E-2</v>
      </c>
      <c r="P2349">
        <f t="shared" si="253"/>
        <v>15</v>
      </c>
      <c r="Q2349" t="str">
        <f t="shared" si="254"/>
        <v>technology</v>
      </c>
      <c r="R2349" t="str">
        <f t="shared" si="255"/>
        <v>web</v>
      </c>
      <c r="S2349" s="13">
        <f t="shared" si="256"/>
        <v>42577.607361111113</v>
      </c>
      <c r="T2349" s="13">
        <f t="shared" si="257"/>
        <v>42607.607361111113</v>
      </c>
      <c r="U2349">
        <f t="shared" si="258"/>
        <v>-985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52"/>
        <v>3.8571428571428572E-3</v>
      </c>
      <c r="P2350">
        <f t="shared" si="253"/>
        <v>54</v>
      </c>
      <c r="Q2350" t="str">
        <f t="shared" si="254"/>
        <v>technology</v>
      </c>
      <c r="R2350" t="str">
        <f t="shared" si="255"/>
        <v>web</v>
      </c>
      <c r="S2350" s="13">
        <f t="shared" si="256"/>
        <v>42360.932152777779</v>
      </c>
      <c r="T2350" s="13">
        <f t="shared" si="257"/>
        <v>42420.932152777779</v>
      </c>
      <c r="U2350">
        <f t="shared" si="258"/>
        <v>-69730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52"/>
        <v>0</v>
      </c>
      <c r="P2351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13">
        <f t="shared" si="256"/>
        <v>42198.775787037041</v>
      </c>
      <c r="T2351" s="13">
        <f t="shared" si="257"/>
        <v>42227.775787037041</v>
      </c>
      <c r="U2351">
        <f t="shared" si="258"/>
        <v>-474900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52"/>
        <v>0</v>
      </c>
      <c r="P2352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13">
        <f t="shared" si="256"/>
        <v>42708.842245370368</v>
      </c>
      <c r="T2352" s="13">
        <f t="shared" si="257"/>
        <v>42738.842245370368</v>
      </c>
      <c r="U2352">
        <f t="shared" si="258"/>
        <v>-50000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52"/>
        <v>5.7142857142857143E-3</v>
      </c>
      <c r="P2353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3">
        <f t="shared" si="256"/>
        <v>42094.101145833338</v>
      </c>
      <c r="T2353" s="13">
        <f t="shared" si="257"/>
        <v>42124.101145833338</v>
      </c>
      <c r="U2353">
        <f t="shared" si="258"/>
        <v>-18792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52"/>
        <v>0</v>
      </c>
      <c r="P2354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13">
        <f t="shared" si="256"/>
        <v>42101.633703703701</v>
      </c>
      <c r="T2354" s="13">
        <f t="shared" si="257"/>
        <v>42161.633703703701</v>
      </c>
      <c r="U2354">
        <f t="shared" si="258"/>
        <v>-2000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52"/>
        <v>0</v>
      </c>
      <c r="P2355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13">
        <f t="shared" si="256"/>
        <v>42103.676180555558</v>
      </c>
      <c r="T2355" s="13">
        <f t="shared" si="257"/>
        <v>42115.676180555558</v>
      </c>
      <c r="U2355">
        <f t="shared" si="258"/>
        <v>-1000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52"/>
        <v>7.1428571428571429E-4</v>
      </c>
      <c r="P2356">
        <f t="shared" si="253"/>
        <v>25</v>
      </c>
      <c r="Q2356" t="str">
        <f t="shared" si="254"/>
        <v>technology</v>
      </c>
      <c r="R2356" t="str">
        <f t="shared" si="255"/>
        <v>web</v>
      </c>
      <c r="S2356" s="13">
        <f t="shared" si="256"/>
        <v>41954.722916666666</v>
      </c>
      <c r="T2356" s="13">
        <f t="shared" si="257"/>
        <v>42014.722916666666</v>
      </c>
      <c r="U2356">
        <f t="shared" si="258"/>
        <v>-34975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52"/>
        <v>6.875E-3</v>
      </c>
      <c r="P2357">
        <f t="shared" si="253"/>
        <v>27.5</v>
      </c>
      <c r="Q2357" t="str">
        <f t="shared" si="254"/>
        <v>technology</v>
      </c>
      <c r="R2357" t="str">
        <f t="shared" si="255"/>
        <v>web</v>
      </c>
      <c r="S2357" s="13">
        <f t="shared" si="256"/>
        <v>42096.918240740735</v>
      </c>
      <c r="T2357" s="13">
        <f t="shared" si="257"/>
        <v>42126.918240740735</v>
      </c>
      <c r="U2357">
        <f t="shared" si="258"/>
        <v>-7945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52"/>
        <v>0</v>
      </c>
      <c r="P2358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13">
        <f t="shared" si="256"/>
        <v>42130.78361111111</v>
      </c>
      <c r="T2358" s="13">
        <f t="shared" si="257"/>
        <v>42160.78361111111</v>
      </c>
      <c r="U2358">
        <f t="shared" si="258"/>
        <v>-10000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52"/>
        <v>0</v>
      </c>
      <c r="P2359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13">
        <f t="shared" si="256"/>
        <v>42264.620115740734</v>
      </c>
      <c r="T2359" s="13">
        <f t="shared" si="257"/>
        <v>42294.620115740734</v>
      </c>
      <c r="U2359">
        <f t="shared" si="258"/>
        <v>-27000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52"/>
        <v>0</v>
      </c>
      <c r="P2360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13">
        <f t="shared" si="256"/>
        <v>41978.930972222224</v>
      </c>
      <c r="T2360" s="13">
        <f t="shared" si="257"/>
        <v>42035.027083333334</v>
      </c>
      <c r="U2360">
        <f t="shared" si="258"/>
        <v>-1500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52"/>
        <v>0.14680000000000001</v>
      </c>
      <c r="P2361">
        <f t="shared" si="253"/>
        <v>367</v>
      </c>
      <c r="Q2361" t="str">
        <f t="shared" si="254"/>
        <v>technology</v>
      </c>
      <c r="R2361" t="str">
        <f t="shared" si="255"/>
        <v>web</v>
      </c>
      <c r="S2361" s="13">
        <f t="shared" si="256"/>
        <v>42159.649583333332</v>
      </c>
      <c r="T2361" s="13">
        <f t="shared" si="257"/>
        <v>42219.649583333332</v>
      </c>
      <c r="U2361">
        <f t="shared" si="258"/>
        <v>-6399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52"/>
        <v>4.0000000000000002E-4</v>
      </c>
      <c r="P2362">
        <f t="shared" si="253"/>
        <v>2</v>
      </c>
      <c r="Q2362" t="str">
        <f t="shared" si="254"/>
        <v>technology</v>
      </c>
      <c r="R2362" t="str">
        <f t="shared" si="255"/>
        <v>web</v>
      </c>
      <c r="S2362" s="13">
        <f t="shared" si="256"/>
        <v>42377.70694444445</v>
      </c>
      <c r="T2362" s="13">
        <f t="shared" si="257"/>
        <v>42407.70694444445</v>
      </c>
      <c r="U2362">
        <f t="shared" si="258"/>
        <v>-4998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52"/>
        <v>0</v>
      </c>
      <c r="P2363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13">
        <f t="shared" si="256"/>
        <v>42466.858888888892</v>
      </c>
      <c r="T2363" s="13">
        <f t="shared" si="257"/>
        <v>42490.916666666672</v>
      </c>
      <c r="U2363">
        <f t="shared" si="258"/>
        <v>-200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52"/>
        <v>0.2857142857142857</v>
      </c>
      <c r="P2364">
        <f t="shared" si="253"/>
        <v>60</v>
      </c>
      <c r="Q2364" t="str">
        <f t="shared" si="254"/>
        <v>technology</v>
      </c>
      <c r="R2364" t="str">
        <f t="shared" si="255"/>
        <v>web</v>
      </c>
      <c r="S2364" s="13">
        <f t="shared" si="256"/>
        <v>41954.688310185185</v>
      </c>
      <c r="T2364" s="13">
        <f t="shared" si="257"/>
        <v>41984.688310185185</v>
      </c>
      <c r="U2364">
        <f t="shared" si="258"/>
        <v>-300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52"/>
        <v>0</v>
      </c>
      <c r="P2365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13">
        <f t="shared" si="256"/>
        <v>42322.011574074073</v>
      </c>
      <c r="T2365" s="13">
        <f t="shared" si="257"/>
        <v>42367.011574074073</v>
      </c>
      <c r="U2365">
        <f t="shared" si="258"/>
        <v>-175000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52"/>
        <v>0</v>
      </c>
      <c r="P2366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13">
        <f t="shared" si="256"/>
        <v>42248.934675925921</v>
      </c>
      <c r="T2366" s="13">
        <f t="shared" si="257"/>
        <v>42303.934675925921</v>
      </c>
      <c r="U2366">
        <f t="shared" si="258"/>
        <v>-128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52"/>
        <v>0</v>
      </c>
      <c r="P2367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13">
        <f t="shared" si="256"/>
        <v>42346.736400462964</v>
      </c>
      <c r="T2367" s="13">
        <f t="shared" si="257"/>
        <v>42386.958333333328</v>
      </c>
      <c r="U2367">
        <f t="shared" si="258"/>
        <v>-1000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52"/>
        <v>0.1052</v>
      </c>
      <c r="P2368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3">
        <f t="shared" si="256"/>
        <v>42268.531631944439</v>
      </c>
      <c r="T2368" s="13">
        <f t="shared" si="257"/>
        <v>42298.531631944439</v>
      </c>
      <c r="U2368">
        <f t="shared" si="258"/>
        <v>-22370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52"/>
        <v>1.34E-2</v>
      </c>
      <c r="P2369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3">
        <f t="shared" si="256"/>
        <v>42425.970092592594</v>
      </c>
      <c r="T2369" s="13">
        <f t="shared" si="257"/>
        <v>42485.928425925929</v>
      </c>
      <c r="U2369">
        <f t="shared" si="258"/>
        <v>-49330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52"/>
        <v>2.5000000000000001E-3</v>
      </c>
      <c r="P2370">
        <f t="shared" si="253"/>
        <v>50</v>
      </c>
      <c r="Q2370" t="str">
        <f t="shared" si="254"/>
        <v>technology</v>
      </c>
      <c r="R2370" t="str">
        <f t="shared" si="255"/>
        <v>web</v>
      </c>
      <c r="S2370" s="13">
        <f t="shared" si="256"/>
        <v>42063.721817129626</v>
      </c>
      <c r="T2370" s="13">
        <f t="shared" si="257"/>
        <v>42108.680150462969</v>
      </c>
      <c r="U2370">
        <f t="shared" si="258"/>
        <v>-39900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59">E2371/D2371</f>
        <v>0</v>
      </c>
      <c r="P2371" t="e">
        <f t="shared" ref="P2371:P2434" si="260">E2371/L2371</f>
        <v>#DIV/0!</v>
      </c>
      <c r="Q2371" t="str">
        <f t="shared" ref="Q2371:Q2434" si="261">LEFT(N2371,SEARCH("/",N2371,1)-1)</f>
        <v>technology</v>
      </c>
      <c r="R2371" t="str">
        <f t="shared" ref="R2371:R2434" si="262">MID(N2371,SEARCH("/",N2371,1)+1,50)</f>
        <v>web</v>
      </c>
      <c r="S2371" s="13">
        <f t="shared" ref="S2371:S2434" si="263">(((J2371/60)/60)/24)+DATE(1970,1,1)</f>
        <v>42380.812627314815</v>
      </c>
      <c r="T2371" s="13">
        <f t="shared" ref="T2371:T2434" si="264">(((I2371/60)/60)/24)+DATE(1970,1,1)</f>
        <v>42410.812627314815</v>
      </c>
      <c r="U2371">
        <f t="shared" ref="U2371:U2434" si="265">E2371-D2371</f>
        <v>-25000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59"/>
        <v>3.2799999999999999E-3</v>
      </c>
      <c r="P2372">
        <f t="shared" si="260"/>
        <v>20.5</v>
      </c>
      <c r="Q2372" t="str">
        <f t="shared" si="261"/>
        <v>technology</v>
      </c>
      <c r="R2372" t="str">
        <f t="shared" si="262"/>
        <v>web</v>
      </c>
      <c r="S2372" s="13">
        <f t="shared" si="263"/>
        <v>41961.18913194444</v>
      </c>
      <c r="T2372" s="13">
        <f t="shared" si="264"/>
        <v>41991.18913194444</v>
      </c>
      <c r="U2372">
        <f t="shared" si="265"/>
        <v>-24918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59"/>
        <v>0</v>
      </c>
      <c r="P2373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13">
        <f t="shared" si="263"/>
        <v>42150.777731481481</v>
      </c>
      <c r="T2373" s="13">
        <f t="shared" si="264"/>
        <v>42180.777731481481</v>
      </c>
      <c r="U2373">
        <f t="shared" si="265"/>
        <v>-2000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59"/>
        <v>3.272727272727273E-2</v>
      </c>
      <c r="P2374">
        <f t="shared" si="260"/>
        <v>30</v>
      </c>
      <c r="Q2374" t="str">
        <f t="shared" si="261"/>
        <v>technology</v>
      </c>
      <c r="R2374" t="str">
        <f t="shared" si="262"/>
        <v>web</v>
      </c>
      <c r="S2374" s="13">
        <f t="shared" si="263"/>
        <v>42088.069108796291</v>
      </c>
      <c r="T2374" s="13">
        <f t="shared" si="264"/>
        <v>42118.069108796291</v>
      </c>
      <c r="U2374">
        <f t="shared" si="265"/>
        <v>-5320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59"/>
        <v>5.8823529411764708E-5</v>
      </c>
      <c r="P2375">
        <f t="shared" si="260"/>
        <v>50</v>
      </c>
      <c r="Q2375" t="str">
        <f t="shared" si="261"/>
        <v>technology</v>
      </c>
      <c r="R2375" t="str">
        <f t="shared" si="262"/>
        <v>web</v>
      </c>
      <c r="S2375" s="13">
        <f t="shared" si="263"/>
        <v>42215.662314814821</v>
      </c>
      <c r="T2375" s="13">
        <f t="shared" si="264"/>
        <v>42245.662314814821</v>
      </c>
      <c r="U2375">
        <f t="shared" si="265"/>
        <v>-849950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59"/>
        <v>4.5454545454545455E-4</v>
      </c>
      <c r="P2376">
        <f t="shared" si="260"/>
        <v>10</v>
      </c>
      <c r="Q2376" t="str">
        <f t="shared" si="261"/>
        <v>technology</v>
      </c>
      <c r="R2376" t="str">
        <f t="shared" si="262"/>
        <v>web</v>
      </c>
      <c r="S2376" s="13">
        <f t="shared" si="263"/>
        <v>42017.843287037031</v>
      </c>
      <c r="T2376" s="13">
        <f t="shared" si="264"/>
        <v>42047.843287037031</v>
      </c>
      <c r="U2376">
        <f t="shared" si="265"/>
        <v>-21990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59"/>
        <v>0</v>
      </c>
      <c r="P2377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13">
        <f t="shared" si="263"/>
        <v>42592.836076388892</v>
      </c>
      <c r="T2377" s="13">
        <f t="shared" si="264"/>
        <v>42622.836076388892</v>
      </c>
      <c r="U2377">
        <f t="shared" si="265"/>
        <v>-10000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59"/>
        <v>0.10877666666666666</v>
      </c>
      <c r="P2378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3">
        <f t="shared" si="263"/>
        <v>42318.925532407404</v>
      </c>
      <c r="T2378" s="13">
        <f t="shared" si="264"/>
        <v>42348.925532407404</v>
      </c>
      <c r="U2378">
        <f t="shared" si="265"/>
        <v>-2673.67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59"/>
        <v>0</v>
      </c>
      <c r="P2379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13">
        <f t="shared" si="263"/>
        <v>42669.870173611111</v>
      </c>
      <c r="T2379" s="13">
        <f t="shared" si="264"/>
        <v>42699.911840277782</v>
      </c>
      <c r="U2379">
        <f t="shared" si="265"/>
        <v>-2500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59"/>
        <v>0</v>
      </c>
      <c r="P2380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13">
        <f t="shared" si="263"/>
        <v>42213.013078703705</v>
      </c>
      <c r="T2380" s="13">
        <f t="shared" si="264"/>
        <v>42242.013078703705</v>
      </c>
      <c r="U2380">
        <f t="shared" si="265"/>
        <v>-110000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59"/>
        <v>0</v>
      </c>
      <c r="P2381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13">
        <f t="shared" si="263"/>
        <v>42237.016388888893</v>
      </c>
      <c r="T2381" s="13">
        <f t="shared" si="264"/>
        <v>42282.016388888893</v>
      </c>
      <c r="U2381">
        <f t="shared" si="265"/>
        <v>-30000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59"/>
        <v>3.6666666666666666E-3</v>
      </c>
      <c r="P2382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3">
        <f t="shared" si="263"/>
        <v>42248.793310185181</v>
      </c>
      <c r="T2382" s="13">
        <f t="shared" si="264"/>
        <v>42278.793310185181</v>
      </c>
      <c r="U2382">
        <f t="shared" si="265"/>
        <v>-14945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59"/>
        <v>1.8193398957730169E-2</v>
      </c>
      <c r="P2383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3">
        <f t="shared" si="263"/>
        <v>42074.935740740737</v>
      </c>
      <c r="T2383" s="13">
        <f t="shared" si="264"/>
        <v>42104.935740740737</v>
      </c>
      <c r="U2383">
        <f t="shared" si="265"/>
        <v>-84779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59"/>
        <v>2.5000000000000001E-2</v>
      </c>
      <c r="P2384">
        <f t="shared" si="260"/>
        <v>37.5</v>
      </c>
      <c r="Q2384" t="str">
        <f t="shared" si="261"/>
        <v>technology</v>
      </c>
      <c r="R2384" t="str">
        <f t="shared" si="262"/>
        <v>web</v>
      </c>
      <c r="S2384" s="13">
        <f t="shared" si="263"/>
        <v>42195.187534722223</v>
      </c>
      <c r="T2384" s="13">
        <f t="shared" si="264"/>
        <v>42220.187534722223</v>
      </c>
      <c r="U2384">
        <f t="shared" si="265"/>
        <v>-2925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59"/>
        <v>4.3499999999999997E-2</v>
      </c>
      <c r="P2385">
        <f t="shared" si="260"/>
        <v>145</v>
      </c>
      <c r="Q2385" t="str">
        <f t="shared" si="261"/>
        <v>technology</v>
      </c>
      <c r="R2385" t="str">
        <f t="shared" si="262"/>
        <v>web</v>
      </c>
      <c r="S2385" s="13">
        <f t="shared" si="263"/>
        <v>42027.056793981479</v>
      </c>
      <c r="T2385" s="13">
        <f t="shared" si="264"/>
        <v>42057.056793981479</v>
      </c>
      <c r="U2385">
        <f t="shared" si="265"/>
        <v>-9565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59"/>
        <v>8.0000000000000002E-3</v>
      </c>
      <c r="P2386">
        <f t="shared" si="260"/>
        <v>1</v>
      </c>
      <c r="Q2386" t="str">
        <f t="shared" si="261"/>
        <v>technology</v>
      </c>
      <c r="R2386" t="str">
        <f t="shared" si="262"/>
        <v>web</v>
      </c>
      <c r="S2386" s="13">
        <f t="shared" si="263"/>
        <v>41927.067627314813</v>
      </c>
      <c r="T2386" s="13">
        <f t="shared" si="264"/>
        <v>41957.109293981484</v>
      </c>
      <c r="U2386">
        <f t="shared" si="265"/>
        <v>-992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59"/>
        <v>1.2123076923076924E-2</v>
      </c>
      <c r="P2387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3">
        <f t="shared" si="263"/>
        <v>42191.70175925926</v>
      </c>
      <c r="T2387" s="13">
        <f t="shared" si="264"/>
        <v>42221.70175925926</v>
      </c>
      <c r="U2387">
        <f t="shared" si="265"/>
        <v>-64212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59"/>
        <v>0</v>
      </c>
      <c r="P2388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13">
        <f t="shared" si="263"/>
        <v>41954.838240740741</v>
      </c>
      <c r="T2388" s="13">
        <f t="shared" si="264"/>
        <v>42014.838240740741</v>
      </c>
      <c r="U2388">
        <f t="shared" si="265"/>
        <v>-30000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59"/>
        <v>6.8399999999999997E-3</v>
      </c>
      <c r="P2389">
        <f t="shared" si="260"/>
        <v>342</v>
      </c>
      <c r="Q2389" t="str">
        <f t="shared" si="261"/>
        <v>technology</v>
      </c>
      <c r="R2389" t="str">
        <f t="shared" si="262"/>
        <v>web</v>
      </c>
      <c r="S2389" s="13">
        <f t="shared" si="263"/>
        <v>42528.626620370371</v>
      </c>
      <c r="T2389" s="13">
        <f t="shared" si="264"/>
        <v>42573.626620370371</v>
      </c>
      <c r="U2389">
        <f t="shared" si="265"/>
        <v>-148974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59"/>
        <v>1.2513513513513513E-2</v>
      </c>
      <c r="P2390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3">
        <f t="shared" si="263"/>
        <v>41989.853692129633</v>
      </c>
      <c r="T2390" s="13">
        <f t="shared" si="264"/>
        <v>42019.811805555553</v>
      </c>
      <c r="U2390">
        <f t="shared" si="265"/>
        <v>-36537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59"/>
        <v>1.8749999999999999E-3</v>
      </c>
      <c r="P2391">
        <f t="shared" si="260"/>
        <v>30</v>
      </c>
      <c r="Q2391" t="str">
        <f t="shared" si="261"/>
        <v>technology</v>
      </c>
      <c r="R2391" t="str">
        <f t="shared" si="262"/>
        <v>web</v>
      </c>
      <c r="S2391" s="13">
        <f t="shared" si="263"/>
        <v>42179.653379629628</v>
      </c>
      <c r="T2391" s="13">
        <f t="shared" si="264"/>
        <v>42210.915972222225</v>
      </c>
      <c r="U2391">
        <f t="shared" si="265"/>
        <v>-15970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59"/>
        <v>0</v>
      </c>
      <c r="P2392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13">
        <f t="shared" si="263"/>
        <v>41968.262314814812</v>
      </c>
      <c r="T2392" s="13">
        <f t="shared" si="264"/>
        <v>42008.262314814812</v>
      </c>
      <c r="U2392">
        <f t="shared" si="265"/>
        <v>-510000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59"/>
        <v>1.25E-3</v>
      </c>
      <c r="P2393">
        <f t="shared" si="260"/>
        <v>25</v>
      </c>
      <c r="Q2393" t="str">
        <f t="shared" si="261"/>
        <v>technology</v>
      </c>
      <c r="R2393" t="str">
        <f t="shared" si="262"/>
        <v>web</v>
      </c>
      <c r="S2393" s="13">
        <f t="shared" si="263"/>
        <v>42064.794490740736</v>
      </c>
      <c r="T2393" s="13">
        <f t="shared" si="264"/>
        <v>42094.752824074079</v>
      </c>
      <c r="U2393">
        <f t="shared" si="265"/>
        <v>-19975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59"/>
        <v>0</v>
      </c>
      <c r="P2394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13">
        <f t="shared" si="263"/>
        <v>42276.120636574073</v>
      </c>
      <c r="T2394" s="13">
        <f t="shared" si="264"/>
        <v>42306.120636574073</v>
      </c>
      <c r="U2394">
        <f t="shared" si="265"/>
        <v>-4200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59"/>
        <v>5.0000000000000001E-4</v>
      </c>
      <c r="P2395">
        <f t="shared" si="260"/>
        <v>50</v>
      </c>
      <c r="Q2395" t="str">
        <f t="shared" si="261"/>
        <v>technology</v>
      </c>
      <c r="R2395" t="str">
        <f t="shared" si="262"/>
        <v>web</v>
      </c>
      <c r="S2395" s="13">
        <f t="shared" si="263"/>
        <v>42194.648344907408</v>
      </c>
      <c r="T2395" s="13">
        <f t="shared" si="264"/>
        <v>42224.648344907408</v>
      </c>
      <c r="U2395">
        <f t="shared" si="265"/>
        <v>-99950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59"/>
        <v>5.9999999999999995E-4</v>
      </c>
      <c r="P2396">
        <f t="shared" si="260"/>
        <v>1.5</v>
      </c>
      <c r="Q2396" t="str">
        <f t="shared" si="261"/>
        <v>technology</v>
      </c>
      <c r="R2396" t="str">
        <f t="shared" si="262"/>
        <v>web</v>
      </c>
      <c r="S2396" s="13">
        <f t="shared" si="263"/>
        <v>42031.362187499995</v>
      </c>
      <c r="T2396" s="13">
        <f t="shared" si="264"/>
        <v>42061.362187499995</v>
      </c>
      <c r="U2396">
        <f t="shared" si="265"/>
        <v>-4997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59"/>
        <v>0</v>
      </c>
      <c r="P2397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13">
        <f t="shared" si="263"/>
        <v>42717.121377314819</v>
      </c>
      <c r="T2397" s="13">
        <f t="shared" si="264"/>
        <v>42745.372916666667</v>
      </c>
      <c r="U2397">
        <f t="shared" si="265"/>
        <v>-33000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59"/>
        <v>2E-3</v>
      </c>
      <c r="P2398">
        <f t="shared" si="260"/>
        <v>10</v>
      </c>
      <c r="Q2398" t="str">
        <f t="shared" si="261"/>
        <v>technology</v>
      </c>
      <c r="R2398" t="str">
        <f t="shared" si="262"/>
        <v>web</v>
      </c>
      <c r="S2398" s="13">
        <f t="shared" si="263"/>
        <v>42262.849050925928</v>
      </c>
      <c r="T2398" s="13">
        <f t="shared" si="264"/>
        <v>42292.849050925928</v>
      </c>
      <c r="U2398">
        <f t="shared" si="265"/>
        <v>-4990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59"/>
        <v>0</v>
      </c>
      <c r="P2399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13">
        <f t="shared" si="263"/>
        <v>41976.88490740741</v>
      </c>
      <c r="T2399" s="13">
        <f t="shared" si="264"/>
        <v>42006.88490740741</v>
      </c>
      <c r="U2399">
        <f t="shared" si="265"/>
        <v>-124000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59"/>
        <v>0</v>
      </c>
      <c r="P2400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13">
        <f t="shared" si="263"/>
        <v>42157.916481481487</v>
      </c>
      <c r="T2400" s="13">
        <f t="shared" si="264"/>
        <v>42187.916481481487</v>
      </c>
      <c r="U2400">
        <f t="shared" si="265"/>
        <v>-4000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59"/>
        <v>0</v>
      </c>
      <c r="P2401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13">
        <f t="shared" si="263"/>
        <v>41956.853078703702</v>
      </c>
      <c r="T2401" s="13">
        <f t="shared" si="264"/>
        <v>41991.853078703702</v>
      </c>
      <c r="U2401">
        <f t="shared" si="265"/>
        <v>-13000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59"/>
        <v>0</v>
      </c>
      <c r="P2402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13">
        <f t="shared" si="263"/>
        <v>42444.268101851849</v>
      </c>
      <c r="T2402" s="13">
        <f t="shared" si="264"/>
        <v>42474.268101851849</v>
      </c>
      <c r="U2402">
        <f t="shared" si="265"/>
        <v>-50000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59"/>
        <v>7.1785714285714283E-3</v>
      </c>
      <c r="P2403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3">
        <f t="shared" si="263"/>
        <v>42374.822870370372</v>
      </c>
      <c r="T2403" s="13">
        <f t="shared" si="264"/>
        <v>42434.822870370372</v>
      </c>
      <c r="U2403">
        <f t="shared" si="265"/>
        <v>-27799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59"/>
        <v>4.3333333333333331E-3</v>
      </c>
      <c r="P2404">
        <f t="shared" si="260"/>
        <v>52</v>
      </c>
      <c r="Q2404" t="str">
        <f t="shared" si="261"/>
        <v>food</v>
      </c>
      <c r="R2404" t="str">
        <f t="shared" si="262"/>
        <v>food trucks</v>
      </c>
      <c r="S2404" s="13">
        <f t="shared" si="263"/>
        <v>42107.679756944446</v>
      </c>
      <c r="T2404" s="13">
        <f t="shared" si="264"/>
        <v>42137.679756944446</v>
      </c>
      <c r="U2404">
        <f t="shared" si="265"/>
        <v>-11948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59"/>
        <v>0.16833333333333333</v>
      </c>
      <c r="P2405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3">
        <f t="shared" si="263"/>
        <v>42399.882615740738</v>
      </c>
      <c r="T2405" s="13">
        <f t="shared" si="264"/>
        <v>42459.840949074074</v>
      </c>
      <c r="U2405">
        <f t="shared" si="265"/>
        <v>-998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59"/>
        <v>0</v>
      </c>
      <c r="P2406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13">
        <f t="shared" si="263"/>
        <v>42342.03943287037</v>
      </c>
      <c r="T2406" s="13">
        <f t="shared" si="264"/>
        <v>42372.03943287037</v>
      </c>
      <c r="U2406">
        <f t="shared" si="265"/>
        <v>-15000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59"/>
        <v>0.22520000000000001</v>
      </c>
      <c r="P2407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3">
        <f t="shared" si="263"/>
        <v>42595.585358796292</v>
      </c>
      <c r="T2407" s="13">
        <f t="shared" si="264"/>
        <v>42616.585358796292</v>
      </c>
      <c r="U2407">
        <f t="shared" si="265"/>
        <v>-3874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59"/>
        <v>0.41384615384615386</v>
      </c>
      <c r="P2408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3">
        <f t="shared" si="263"/>
        <v>41983.110995370371</v>
      </c>
      <c r="T2408" s="13">
        <f t="shared" si="264"/>
        <v>42023.110995370371</v>
      </c>
      <c r="U2408">
        <f t="shared" si="265"/>
        <v>-1905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59"/>
        <v>0.25259090909090909</v>
      </c>
      <c r="P2409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3">
        <f t="shared" si="263"/>
        <v>42082.575555555552</v>
      </c>
      <c r="T2409" s="13">
        <f t="shared" si="264"/>
        <v>42105.25</v>
      </c>
      <c r="U2409">
        <f t="shared" si="265"/>
        <v>-16443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59"/>
        <v>2E-3</v>
      </c>
      <c r="P2410">
        <f t="shared" si="260"/>
        <v>15</v>
      </c>
      <c r="Q2410" t="str">
        <f t="shared" si="261"/>
        <v>food</v>
      </c>
      <c r="R2410" t="str">
        <f t="shared" si="262"/>
        <v>food trucks</v>
      </c>
      <c r="S2410" s="13">
        <f t="shared" si="263"/>
        <v>41919.140706018516</v>
      </c>
      <c r="T2410" s="13">
        <f t="shared" si="264"/>
        <v>41949.182372685187</v>
      </c>
      <c r="U2410">
        <f t="shared" si="265"/>
        <v>-14970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59"/>
        <v>1.84E-2</v>
      </c>
      <c r="P2411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3">
        <f t="shared" si="263"/>
        <v>42204.875868055555</v>
      </c>
      <c r="T2411" s="13">
        <f t="shared" si="264"/>
        <v>42234.875868055555</v>
      </c>
      <c r="U2411">
        <f t="shared" si="265"/>
        <v>-24540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59"/>
        <v>0</v>
      </c>
      <c r="P2412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13">
        <f t="shared" si="263"/>
        <v>42224.408275462964</v>
      </c>
      <c r="T2412" s="13">
        <f t="shared" si="264"/>
        <v>42254.408275462964</v>
      </c>
      <c r="U2412">
        <f t="shared" si="265"/>
        <v>-15000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59"/>
        <v>6.0400000000000002E-3</v>
      </c>
      <c r="P2413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3">
        <f t="shared" si="263"/>
        <v>42211.732430555552</v>
      </c>
      <c r="T2413" s="13">
        <f t="shared" si="264"/>
        <v>42241.732430555552</v>
      </c>
      <c r="U2413">
        <f t="shared" si="265"/>
        <v>-24849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59"/>
        <v>0</v>
      </c>
      <c r="P2414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13">
        <f t="shared" si="263"/>
        <v>42655.736956018518</v>
      </c>
      <c r="T2414" s="13">
        <f t="shared" si="264"/>
        <v>42700.778622685189</v>
      </c>
      <c r="U2414">
        <f t="shared" si="265"/>
        <v>-8000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59"/>
        <v>8.3333333333333332E-3</v>
      </c>
      <c r="P2415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3">
        <f t="shared" si="263"/>
        <v>41760.10974537037</v>
      </c>
      <c r="T2415" s="13">
        <f t="shared" si="264"/>
        <v>41790.979166666664</v>
      </c>
      <c r="U2415">
        <f t="shared" si="265"/>
        <v>-2975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59"/>
        <v>3.0666666666666665E-2</v>
      </c>
      <c r="P2416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3">
        <f t="shared" si="263"/>
        <v>42198.695138888885</v>
      </c>
      <c r="T2416" s="13">
        <f t="shared" si="264"/>
        <v>42238.165972222225</v>
      </c>
      <c r="U2416">
        <f t="shared" si="265"/>
        <v>-14540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59"/>
        <v>5.5833333333333334E-3</v>
      </c>
      <c r="P2417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3">
        <f t="shared" si="263"/>
        <v>42536.862800925926</v>
      </c>
      <c r="T2417" s="13">
        <f t="shared" si="264"/>
        <v>42566.862800925926</v>
      </c>
      <c r="U2417">
        <f t="shared" si="265"/>
        <v>-59665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59"/>
        <v>2.5000000000000001E-4</v>
      </c>
      <c r="P2418">
        <f t="shared" si="260"/>
        <v>5</v>
      </c>
      <c r="Q2418" t="str">
        <f t="shared" si="261"/>
        <v>food</v>
      </c>
      <c r="R2418" t="str">
        <f t="shared" si="262"/>
        <v>food trucks</v>
      </c>
      <c r="S2418" s="13">
        <f t="shared" si="263"/>
        <v>42019.737766203703</v>
      </c>
      <c r="T2418" s="13">
        <f t="shared" si="264"/>
        <v>42077.625</v>
      </c>
      <c r="U2418">
        <f t="shared" si="265"/>
        <v>-19995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59"/>
        <v>0</v>
      </c>
      <c r="P2419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13">
        <f t="shared" si="263"/>
        <v>41831.884108796294</v>
      </c>
      <c r="T2419" s="13">
        <f t="shared" si="264"/>
        <v>41861.884108796294</v>
      </c>
      <c r="U2419">
        <f t="shared" si="265"/>
        <v>-1000</v>
      </c>
    </row>
    <row r="2420" spans="1:21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59"/>
        <v>2.0000000000000001E-4</v>
      </c>
      <c r="P2420">
        <f t="shared" si="260"/>
        <v>1</v>
      </c>
      <c r="Q2420" t="str">
        <f t="shared" si="261"/>
        <v>food</v>
      </c>
      <c r="R2420" t="str">
        <f t="shared" si="262"/>
        <v>food trucks</v>
      </c>
      <c r="S2420" s="13">
        <f t="shared" si="263"/>
        <v>42027.856990740736</v>
      </c>
      <c r="T2420" s="13">
        <f t="shared" si="264"/>
        <v>42087.815324074079</v>
      </c>
      <c r="U2420">
        <f t="shared" si="265"/>
        <v>-24995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59"/>
        <v>0</v>
      </c>
      <c r="P2421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13">
        <f t="shared" si="263"/>
        <v>41993.738298611104</v>
      </c>
      <c r="T2421" s="13">
        <f t="shared" si="264"/>
        <v>42053.738298611104</v>
      </c>
      <c r="U2421">
        <f t="shared" si="265"/>
        <v>-3000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59"/>
        <v>0.14825133372851215</v>
      </c>
      <c r="P2422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3">
        <f t="shared" si="263"/>
        <v>41893.028877314813</v>
      </c>
      <c r="T2422" s="13">
        <f t="shared" si="264"/>
        <v>41953.070543981477</v>
      </c>
      <c r="U2422">
        <f t="shared" si="265"/>
        <v>-14369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59"/>
        <v>1.6666666666666666E-4</v>
      </c>
      <c r="P2423">
        <f t="shared" si="260"/>
        <v>1</v>
      </c>
      <c r="Q2423" t="str">
        <f t="shared" si="261"/>
        <v>food</v>
      </c>
      <c r="R2423" t="str">
        <f t="shared" si="262"/>
        <v>food trucks</v>
      </c>
      <c r="S2423" s="13">
        <f t="shared" si="263"/>
        <v>42026.687453703707</v>
      </c>
      <c r="T2423" s="13">
        <f t="shared" si="264"/>
        <v>42056.687453703707</v>
      </c>
      <c r="U2423">
        <f t="shared" si="265"/>
        <v>-5999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59"/>
        <v>2E-3</v>
      </c>
      <c r="P2424">
        <f t="shared" si="260"/>
        <v>1</v>
      </c>
      <c r="Q2424" t="str">
        <f t="shared" si="261"/>
        <v>food</v>
      </c>
      <c r="R2424" t="str">
        <f t="shared" si="262"/>
        <v>food trucks</v>
      </c>
      <c r="S2424" s="13">
        <f t="shared" si="263"/>
        <v>42044.724953703699</v>
      </c>
      <c r="T2424" s="13">
        <f t="shared" si="264"/>
        <v>42074.683287037042</v>
      </c>
      <c r="U2424">
        <f t="shared" si="265"/>
        <v>-499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59"/>
        <v>1.3333333333333334E-4</v>
      </c>
      <c r="P2425">
        <f t="shared" si="260"/>
        <v>8</v>
      </c>
      <c r="Q2425" t="str">
        <f t="shared" si="261"/>
        <v>food</v>
      </c>
      <c r="R2425" t="str">
        <f t="shared" si="262"/>
        <v>food trucks</v>
      </c>
      <c r="S2425" s="13">
        <f t="shared" si="263"/>
        <v>41974.704745370371</v>
      </c>
      <c r="T2425" s="13">
        <f t="shared" si="264"/>
        <v>42004.704745370371</v>
      </c>
      <c r="U2425">
        <f t="shared" si="265"/>
        <v>-59992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59"/>
        <v>1.24E-2</v>
      </c>
      <c r="P2426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3">
        <f t="shared" si="263"/>
        <v>41909.892453703702</v>
      </c>
      <c r="T2426" s="13">
        <f t="shared" si="264"/>
        <v>41939.892453703702</v>
      </c>
      <c r="U2426">
        <f t="shared" si="265"/>
        <v>-24690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59"/>
        <v>2.8571428571428574E-4</v>
      </c>
      <c r="P2427">
        <f t="shared" si="260"/>
        <v>1</v>
      </c>
      <c r="Q2427" t="str">
        <f t="shared" si="261"/>
        <v>food</v>
      </c>
      <c r="R2427" t="str">
        <f t="shared" si="262"/>
        <v>food trucks</v>
      </c>
      <c r="S2427" s="13">
        <f t="shared" si="263"/>
        <v>42502.913761574076</v>
      </c>
      <c r="T2427" s="13">
        <f t="shared" si="264"/>
        <v>42517.919444444444</v>
      </c>
      <c r="U2427">
        <f t="shared" si="265"/>
        <v>-3499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59"/>
        <v>0</v>
      </c>
      <c r="P2428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13">
        <f t="shared" si="263"/>
        <v>42164.170046296291</v>
      </c>
      <c r="T2428" s="13">
        <f t="shared" si="264"/>
        <v>42224.170046296291</v>
      </c>
      <c r="U2428">
        <f t="shared" si="265"/>
        <v>-20000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59"/>
        <v>2.0000000000000002E-5</v>
      </c>
      <c r="P2429">
        <f t="shared" si="260"/>
        <v>1</v>
      </c>
      <c r="Q2429" t="str">
        <f t="shared" si="261"/>
        <v>food</v>
      </c>
      <c r="R2429" t="str">
        <f t="shared" si="262"/>
        <v>food trucks</v>
      </c>
      <c r="S2429" s="13">
        <f t="shared" si="263"/>
        <v>42412.318668981476</v>
      </c>
      <c r="T2429" s="13">
        <f t="shared" si="264"/>
        <v>42452.277002314819</v>
      </c>
      <c r="U2429">
        <f t="shared" si="265"/>
        <v>-49999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59"/>
        <v>2.8571428571428571E-5</v>
      </c>
      <c r="P2430">
        <f t="shared" si="260"/>
        <v>1</v>
      </c>
      <c r="Q2430" t="str">
        <f t="shared" si="261"/>
        <v>food</v>
      </c>
      <c r="R2430" t="str">
        <f t="shared" si="262"/>
        <v>food trucks</v>
      </c>
      <c r="S2430" s="13">
        <f t="shared" si="263"/>
        <v>42045.784155092595</v>
      </c>
      <c r="T2430" s="13">
        <f t="shared" si="264"/>
        <v>42075.742488425924</v>
      </c>
      <c r="U2430">
        <f t="shared" si="265"/>
        <v>-34999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59"/>
        <v>1.4321428571428572E-2</v>
      </c>
      <c r="P2431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3">
        <f t="shared" si="263"/>
        <v>42734.879236111112</v>
      </c>
      <c r="T2431" s="13">
        <f t="shared" si="264"/>
        <v>42771.697222222225</v>
      </c>
      <c r="U2431">
        <f t="shared" si="265"/>
        <v>-137995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59"/>
        <v>7.0000000000000001E-3</v>
      </c>
      <c r="P2432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3">
        <f t="shared" si="263"/>
        <v>42382.130833333329</v>
      </c>
      <c r="T2432" s="13">
        <f t="shared" si="264"/>
        <v>42412.130833333329</v>
      </c>
      <c r="U2432">
        <f t="shared" si="265"/>
        <v>-2979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59"/>
        <v>2.0000000000000002E-5</v>
      </c>
      <c r="P2433">
        <f t="shared" si="260"/>
        <v>1</v>
      </c>
      <c r="Q2433" t="str">
        <f t="shared" si="261"/>
        <v>food</v>
      </c>
      <c r="R2433" t="str">
        <f t="shared" si="262"/>
        <v>food trucks</v>
      </c>
      <c r="S2433" s="13">
        <f t="shared" si="263"/>
        <v>42489.099687499998</v>
      </c>
      <c r="T2433" s="13">
        <f t="shared" si="264"/>
        <v>42549.099687499998</v>
      </c>
      <c r="U2433">
        <f t="shared" si="265"/>
        <v>-99998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59"/>
        <v>1.4285714285714287E-4</v>
      </c>
      <c r="P2434">
        <f t="shared" si="260"/>
        <v>1</v>
      </c>
      <c r="Q2434" t="str">
        <f t="shared" si="261"/>
        <v>food</v>
      </c>
      <c r="R2434" t="str">
        <f t="shared" si="262"/>
        <v>food trucks</v>
      </c>
      <c r="S2434" s="13">
        <f t="shared" si="263"/>
        <v>42041.218715277777</v>
      </c>
      <c r="T2434" s="13">
        <f t="shared" si="264"/>
        <v>42071.218715277777</v>
      </c>
      <c r="U2434">
        <f t="shared" si="265"/>
        <v>-13998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66">E2435/D2435</f>
        <v>0</v>
      </c>
      <c r="P2435" t="e">
        <f t="shared" ref="P2435:P2498" si="267">E2435/L2435</f>
        <v>#DIV/0!</v>
      </c>
      <c r="Q2435" t="str">
        <f t="shared" ref="Q2435:Q2498" si="268">LEFT(N2435,SEARCH("/",N2435,1)-1)</f>
        <v>food</v>
      </c>
      <c r="R2435" t="str">
        <f t="shared" ref="R2435:R2498" si="269">MID(N2435,SEARCH("/",N2435,1)+1,50)</f>
        <v>food trucks</v>
      </c>
      <c r="S2435" s="13">
        <f t="shared" ref="S2435:S2498" si="270">(((J2435/60)/60)/24)+DATE(1970,1,1)</f>
        <v>42397.89980324074</v>
      </c>
      <c r="T2435" s="13">
        <f t="shared" ref="T2435:T2498" si="271">(((I2435/60)/60)/24)+DATE(1970,1,1)</f>
        <v>42427.89980324074</v>
      </c>
      <c r="U2435">
        <f t="shared" ref="U2435:U2498" si="272">E2435-D2435</f>
        <v>-10000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66"/>
        <v>1.2999999999999999E-3</v>
      </c>
      <c r="P2436">
        <f t="shared" si="267"/>
        <v>13</v>
      </c>
      <c r="Q2436" t="str">
        <f t="shared" si="268"/>
        <v>food</v>
      </c>
      <c r="R2436" t="str">
        <f t="shared" si="269"/>
        <v>food trucks</v>
      </c>
      <c r="S2436" s="13">
        <f t="shared" si="270"/>
        <v>42180.18604166666</v>
      </c>
      <c r="T2436" s="13">
        <f t="shared" si="271"/>
        <v>42220.18604166666</v>
      </c>
      <c r="U2436">
        <f t="shared" si="272"/>
        <v>-19974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66"/>
        <v>4.8960000000000002E-3</v>
      </c>
      <c r="P2437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3">
        <f t="shared" si="270"/>
        <v>42252.277615740735</v>
      </c>
      <c r="T2437" s="13">
        <f t="shared" si="271"/>
        <v>42282.277615740735</v>
      </c>
      <c r="U2437">
        <f t="shared" si="272"/>
        <v>-248776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66"/>
        <v>3.8461538461538462E-4</v>
      </c>
      <c r="P2438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3">
        <f t="shared" si="270"/>
        <v>42338.615393518514</v>
      </c>
      <c r="T2438" s="13">
        <f t="shared" si="271"/>
        <v>42398.615393518514</v>
      </c>
      <c r="U2438">
        <f t="shared" si="272"/>
        <v>-116955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66"/>
        <v>0</v>
      </c>
      <c r="P2439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13">
        <f t="shared" si="270"/>
        <v>42031.965138888889</v>
      </c>
      <c r="T2439" s="13">
        <f t="shared" si="271"/>
        <v>42080.75</v>
      </c>
      <c r="U2439">
        <f t="shared" si="272"/>
        <v>-8000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66"/>
        <v>3.3333333333333335E-3</v>
      </c>
      <c r="P2440">
        <f t="shared" si="267"/>
        <v>50</v>
      </c>
      <c r="Q2440" t="str">
        <f t="shared" si="268"/>
        <v>food</v>
      </c>
      <c r="R2440" t="str">
        <f t="shared" si="269"/>
        <v>food trucks</v>
      </c>
      <c r="S2440" s="13">
        <f t="shared" si="270"/>
        <v>42285.91506944444</v>
      </c>
      <c r="T2440" s="13">
        <f t="shared" si="271"/>
        <v>42345.956736111111</v>
      </c>
      <c r="U2440">
        <f t="shared" si="272"/>
        <v>-14950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66"/>
        <v>0</v>
      </c>
      <c r="P2441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13">
        <f t="shared" si="270"/>
        <v>42265.818622685183</v>
      </c>
      <c r="T2441" s="13">
        <f t="shared" si="271"/>
        <v>42295.818622685183</v>
      </c>
      <c r="U2441">
        <f t="shared" si="272"/>
        <v>-10000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66"/>
        <v>2E-3</v>
      </c>
      <c r="P2442">
        <f t="shared" si="267"/>
        <v>5</v>
      </c>
      <c r="Q2442" t="str">
        <f t="shared" si="268"/>
        <v>food</v>
      </c>
      <c r="R2442" t="str">
        <f t="shared" si="269"/>
        <v>food trucks</v>
      </c>
      <c r="S2442" s="13">
        <f t="shared" si="270"/>
        <v>42383.899456018517</v>
      </c>
      <c r="T2442" s="13">
        <f t="shared" si="271"/>
        <v>42413.899456018517</v>
      </c>
      <c r="U2442">
        <f t="shared" si="272"/>
        <v>-4990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66"/>
        <v>1.0788</v>
      </c>
      <c r="P2443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3">
        <f t="shared" si="270"/>
        <v>42187.125625000001</v>
      </c>
      <c r="T2443" s="13">
        <f t="shared" si="271"/>
        <v>42208.207638888889</v>
      </c>
      <c r="U2443">
        <f t="shared" si="272"/>
        <v>591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66"/>
        <v>1.2594166666666666</v>
      </c>
      <c r="P2444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3">
        <f t="shared" si="270"/>
        <v>42052.666990740734</v>
      </c>
      <c r="T2444" s="13">
        <f t="shared" si="271"/>
        <v>42082.625324074077</v>
      </c>
      <c r="U2444">
        <f t="shared" si="272"/>
        <v>6226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66"/>
        <v>2.0251494999999999</v>
      </c>
      <c r="P2445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3">
        <f t="shared" si="270"/>
        <v>41836.625254629631</v>
      </c>
      <c r="T2445" s="13">
        <f t="shared" si="271"/>
        <v>41866.625254629631</v>
      </c>
      <c r="U2445">
        <f t="shared" si="272"/>
        <v>20502.989999999998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66"/>
        <v>1.0860000000000001</v>
      </c>
      <c r="P2446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3">
        <f t="shared" si="270"/>
        <v>42485.754525462966</v>
      </c>
      <c r="T2446" s="13">
        <f t="shared" si="271"/>
        <v>42515.754525462966</v>
      </c>
      <c r="U2446">
        <f t="shared" si="272"/>
        <v>258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66"/>
        <v>1.728</v>
      </c>
      <c r="P2447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3">
        <f t="shared" si="270"/>
        <v>42243.190057870372</v>
      </c>
      <c r="T2447" s="13">
        <f t="shared" si="271"/>
        <v>42273.190057870372</v>
      </c>
      <c r="U2447">
        <f t="shared" si="272"/>
        <v>3640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66"/>
        <v>1.6798</v>
      </c>
      <c r="P2448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3">
        <f t="shared" si="270"/>
        <v>42670.602673611109</v>
      </c>
      <c r="T2448" s="13">
        <f t="shared" si="271"/>
        <v>42700.64434027778</v>
      </c>
      <c r="U2448">
        <f t="shared" si="272"/>
        <v>3399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66"/>
        <v>4.2720000000000002</v>
      </c>
      <c r="P2449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3">
        <f t="shared" si="270"/>
        <v>42654.469826388886</v>
      </c>
      <c r="T2449" s="13">
        <f t="shared" si="271"/>
        <v>42686.166666666672</v>
      </c>
      <c r="U2449">
        <f t="shared" si="272"/>
        <v>8180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66"/>
        <v>1.075</v>
      </c>
      <c r="P2450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3">
        <f t="shared" si="270"/>
        <v>42607.316122685181</v>
      </c>
      <c r="T2450" s="13">
        <f t="shared" si="271"/>
        <v>42613.233333333337</v>
      </c>
      <c r="U2450">
        <f t="shared" si="272"/>
        <v>30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66"/>
        <v>1.08</v>
      </c>
      <c r="P2451">
        <f t="shared" si="267"/>
        <v>90</v>
      </c>
      <c r="Q2451" t="str">
        <f t="shared" si="268"/>
        <v>food</v>
      </c>
      <c r="R2451" t="str">
        <f t="shared" si="269"/>
        <v>small batch</v>
      </c>
      <c r="S2451" s="13">
        <f t="shared" si="270"/>
        <v>41943.142534722225</v>
      </c>
      <c r="T2451" s="13">
        <f t="shared" si="271"/>
        <v>41973.184201388889</v>
      </c>
      <c r="U2451">
        <f t="shared" si="272"/>
        <v>800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66"/>
        <v>1.0153353333333335</v>
      </c>
      <c r="P2452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3">
        <f t="shared" si="270"/>
        <v>41902.07240740741</v>
      </c>
      <c r="T2452" s="13">
        <f t="shared" si="271"/>
        <v>41940.132638888892</v>
      </c>
      <c r="U2452">
        <f t="shared" si="272"/>
        <v>230.03000000000065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66"/>
        <v>1.1545000000000001</v>
      </c>
      <c r="P2453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3">
        <f t="shared" si="270"/>
        <v>42779.908449074079</v>
      </c>
      <c r="T2453" s="13">
        <f t="shared" si="271"/>
        <v>42799.908449074079</v>
      </c>
      <c r="U2453">
        <f t="shared" si="272"/>
        <v>1545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66"/>
        <v>1.335</v>
      </c>
      <c r="P2454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3">
        <f t="shared" si="270"/>
        <v>42338.84375</v>
      </c>
      <c r="T2454" s="13">
        <f t="shared" si="271"/>
        <v>42367.958333333328</v>
      </c>
      <c r="U2454">
        <f t="shared" si="272"/>
        <v>201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66"/>
        <v>1.5469999999999999</v>
      </c>
      <c r="P2455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3">
        <f t="shared" si="270"/>
        <v>42738.692233796297</v>
      </c>
      <c r="T2455" s="13">
        <f t="shared" si="271"/>
        <v>42768.692233796297</v>
      </c>
      <c r="U2455">
        <f t="shared" si="272"/>
        <v>1641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66"/>
        <v>1.0084571428571429</v>
      </c>
      <c r="P2456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3">
        <f t="shared" si="270"/>
        <v>42770.201481481476</v>
      </c>
      <c r="T2456" s="13">
        <f t="shared" si="271"/>
        <v>42805.201481481476</v>
      </c>
      <c r="U2456">
        <f t="shared" si="272"/>
        <v>296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66"/>
        <v>1.82</v>
      </c>
      <c r="P2457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3">
        <f t="shared" si="270"/>
        <v>42452.781828703708</v>
      </c>
      <c r="T2457" s="13">
        <f t="shared" si="271"/>
        <v>42480.781828703708</v>
      </c>
      <c r="U2457">
        <f t="shared" si="272"/>
        <v>246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66"/>
        <v>1.8086666666666666</v>
      </c>
      <c r="P2458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3">
        <f t="shared" si="270"/>
        <v>42761.961099537039</v>
      </c>
      <c r="T2458" s="13">
        <f t="shared" si="271"/>
        <v>42791.961099537039</v>
      </c>
      <c r="U2458">
        <f t="shared" si="272"/>
        <v>1213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66"/>
        <v>1.0230434782608695</v>
      </c>
      <c r="P2459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3">
        <f t="shared" si="270"/>
        <v>42423.602500000001</v>
      </c>
      <c r="T2459" s="13">
        <f t="shared" si="271"/>
        <v>42453.560833333337</v>
      </c>
      <c r="U2459">
        <f t="shared" si="272"/>
        <v>530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66"/>
        <v>1.1017999999999999</v>
      </c>
      <c r="P2460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3">
        <f t="shared" si="270"/>
        <v>42495.871736111112</v>
      </c>
      <c r="T2460" s="13">
        <f t="shared" si="271"/>
        <v>42530.791666666672</v>
      </c>
      <c r="U2460">
        <f t="shared" si="272"/>
        <v>509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66"/>
        <v>1.0225</v>
      </c>
      <c r="P2461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3">
        <f t="shared" si="270"/>
        <v>42407.637557870374</v>
      </c>
      <c r="T2461" s="13">
        <f t="shared" si="271"/>
        <v>42452.595891203702</v>
      </c>
      <c r="U2461">
        <f t="shared" si="272"/>
        <v>675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66"/>
        <v>1.0078823529411765</v>
      </c>
      <c r="P2462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3">
        <f t="shared" si="270"/>
        <v>42704.187118055561</v>
      </c>
      <c r="T2462" s="13">
        <f t="shared" si="271"/>
        <v>42738.178472222222</v>
      </c>
      <c r="U2462">
        <f t="shared" si="272"/>
        <v>67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66"/>
        <v>1.038</v>
      </c>
      <c r="P2463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3">
        <f t="shared" si="270"/>
        <v>40784.012696759259</v>
      </c>
      <c r="T2463" s="13">
        <f t="shared" si="271"/>
        <v>40817.125</v>
      </c>
      <c r="U2463">
        <f t="shared" si="272"/>
        <v>285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66"/>
        <v>1.1070833333333334</v>
      </c>
      <c r="P2464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3">
        <f t="shared" si="270"/>
        <v>41089.186296296299</v>
      </c>
      <c r="T2464" s="13">
        <f t="shared" si="271"/>
        <v>41109.186296296299</v>
      </c>
      <c r="U2464">
        <f t="shared" si="272"/>
        <v>321.25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66"/>
        <v>1.1625000000000001</v>
      </c>
      <c r="P2465">
        <f t="shared" si="267"/>
        <v>31</v>
      </c>
      <c r="Q2465" t="str">
        <f t="shared" si="268"/>
        <v>music</v>
      </c>
      <c r="R2465" t="str">
        <f t="shared" si="269"/>
        <v>indie rock</v>
      </c>
      <c r="S2465" s="13">
        <f t="shared" si="270"/>
        <v>41341.111400462964</v>
      </c>
      <c r="T2465" s="13">
        <f t="shared" si="271"/>
        <v>41380.791666666664</v>
      </c>
      <c r="U2465">
        <f t="shared" si="272"/>
        <v>325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66"/>
        <v>1.111</v>
      </c>
      <c r="P2466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3">
        <f t="shared" si="270"/>
        <v>42248.90042824074</v>
      </c>
      <c r="T2466" s="13">
        <f t="shared" si="271"/>
        <v>42277.811805555553</v>
      </c>
      <c r="U2466">
        <f t="shared" si="272"/>
        <v>222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66"/>
        <v>1.8014285714285714</v>
      </c>
      <c r="P2467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3">
        <f t="shared" si="270"/>
        <v>41145.719305555554</v>
      </c>
      <c r="T2467" s="13">
        <f t="shared" si="271"/>
        <v>41175.719305555554</v>
      </c>
      <c r="U2467">
        <f t="shared" si="272"/>
        <v>561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66"/>
        <v>1</v>
      </c>
      <c r="P2468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3">
        <f t="shared" si="270"/>
        <v>41373.102465277778</v>
      </c>
      <c r="T2468" s="13">
        <f t="shared" si="271"/>
        <v>41403.102465277778</v>
      </c>
      <c r="U2468">
        <f t="shared" si="272"/>
        <v>0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66"/>
        <v>1.1850000000000001</v>
      </c>
      <c r="P2469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3">
        <f t="shared" si="270"/>
        <v>41025.874201388891</v>
      </c>
      <c r="T2469" s="13">
        <f t="shared" si="271"/>
        <v>41039.708333333336</v>
      </c>
      <c r="U2469">
        <f t="shared" si="272"/>
        <v>185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66"/>
        <v>1.0721700000000001</v>
      </c>
      <c r="P2470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3">
        <f t="shared" si="270"/>
        <v>41174.154178240737</v>
      </c>
      <c r="T2470" s="13">
        <f t="shared" si="271"/>
        <v>41210.208333333336</v>
      </c>
      <c r="U2470">
        <f t="shared" si="272"/>
        <v>144.34000000000015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66"/>
        <v>1.1366666666666667</v>
      </c>
      <c r="P2471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3">
        <f t="shared" si="270"/>
        <v>40557.429733796293</v>
      </c>
      <c r="T2471" s="13">
        <f t="shared" si="271"/>
        <v>40582.429733796293</v>
      </c>
      <c r="U2471">
        <f t="shared" si="272"/>
        <v>164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66"/>
        <v>1.0316400000000001</v>
      </c>
      <c r="P2472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3">
        <f t="shared" si="270"/>
        <v>41023.07471064815</v>
      </c>
      <c r="T2472" s="13">
        <f t="shared" si="271"/>
        <v>41053.07471064815</v>
      </c>
      <c r="U2472">
        <f t="shared" si="272"/>
        <v>31.6400000000001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66"/>
        <v>1.28</v>
      </c>
      <c r="P2473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3">
        <f t="shared" si="270"/>
        <v>40893.992962962962</v>
      </c>
      <c r="T2473" s="13">
        <f t="shared" si="271"/>
        <v>40933.992962962962</v>
      </c>
      <c r="U2473">
        <f t="shared" si="272"/>
        <v>140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66"/>
        <v>1.3576026666666667</v>
      </c>
      <c r="P2474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3">
        <f t="shared" si="270"/>
        <v>40354.11550925926</v>
      </c>
      <c r="T2474" s="13">
        <f t="shared" si="271"/>
        <v>40425.043749999997</v>
      </c>
      <c r="U2474">
        <f t="shared" si="272"/>
        <v>2682.0200000000004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66"/>
        <v>1</v>
      </c>
      <c r="P2475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3">
        <f t="shared" si="270"/>
        <v>41193.748483796298</v>
      </c>
      <c r="T2475" s="13">
        <f t="shared" si="271"/>
        <v>41223.790150462963</v>
      </c>
      <c r="U2475">
        <f t="shared" si="272"/>
        <v>0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66"/>
        <v>1.0000360000000001</v>
      </c>
      <c r="P2476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3">
        <f t="shared" si="270"/>
        <v>40417.011296296296</v>
      </c>
      <c r="T2476" s="13">
        <f t="shared" si="271"/>
        <v>40462.011296296296</v>
      </c>
      <c r="U2476">
        <f t="shared" si="272"/>
        <v>0.18000000000029104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66"/>
        <v>1.0471999999999999</v>
      </c>
      <c r="P2477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3">
        <f t="shared" si="270"/>
        <v>40310.287673611114</v>
      </c>
      <c r="T2477" s="13">
        <f t="shared" si="271"/>
        <v>40369.916666666664</v>
      </c>
      <c r="U2477">
        <f t="shared" si="272"/>
        <v>118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66"/>
        <v>1.050225</v>
      </c>
      <c r="P2478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3">
        <f t="shared" si="270"/>
        <v>41913.328356481477</v>
      </c>
      <c r="T2478" s="13">
        <f t="shared" si="271"/>
        <v>41946.370023148149</v>
      </c>
      <c r="U2478">
        <f t="shared" si="272"/>
        <v>160.7199999999998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66"/>
        <v>1.7133333333333334</v>
      </c>
      <c r="P2479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3">
        <f t="shared" si="270"/>
        <v>41088.691493055558</v>
      </c>
      <c r="T2479" s="13">
        <f t="shared" si="271"/>
        <v>41133.691493055558</v>
      </c>
      <c r="U2479">
        <f t="shared" si="272"/>
        <v>535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66"/>
        <v>1.2749999999999999</v>
      </c>
      <c r="P2480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3">
        <f t="shared" si="270"/>
        <v>41257.950381944444</v>
      </c>
      <c r="T2480" s="13">
        <f t="shared" si="271"/>
        <v>41287.950381944444</v>
      </c>
      <c r="U2480">
        <f t="shared" si="272"/>
        <v>2200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66"/>
        <v>1.3344333333333334</v>
      </c>
      <c r="P2481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3">
        <f t="shared" si="270"/>
        <v>41107.726782407408</v>
      </c>
      <c r="T2481" s="13">
        <f t="shared" si="271"/>
        <v>41118.083333333336</v>
      </c>
      <c r="U2481">
        <f t="shared" si="272"/>
        <v>100.32999999999998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66"/>
        <v>1</v>
      </c>
      <c r="P2482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3">
        <f t="shared" si="270"/>
        <v>42227.936157407406</v>
      </c>
      <c r="T2482" s="13">
        <f t="shared" si="271"/>
        <v>42287.936157407406</v>
      </c>
      <c r="U2482">
        <f t="shared" si="272"/>
        <v>0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66"/>
        <v>1.1291099999999998</v>
      </c>
      <c r="P2483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3">
        <f t="shared" si="270"/>
        <v>40999.645925925928</v>
      </c>
      <c r="T2483" s="13">
        <f t="shared" si="271"/>
        <v>41029.645925925928</v>
      </c>
      <c r="U2483">
        <f t="shared" si="272"/>
        <v>516.4399999999996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66"/>
        <v>1.0009999999999999</v>
      </c>
      <c r="P2484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3">
        <f t="shared" si="270"/>
        <v>40711.782210648147</v>
      </c>
      <c r="T2484" s="13">
        <f t="shared" si="271"/>
        <v>40756.782210648147</v>
      </c>
      <c r="U2484">
        <f t="shared" si="272"/>
        <v>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66"/>
        <v>1.1372727272727272</v>
      </c>
      <c r="P2485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3">
        <f t="shared" si="270"/>
        <v>40970.750034722223</v>
      </c>
      <c r="T2485" s="13">
        <f t="shared" si="271"/>
        <v>41030.708368055559</v>
      </c>
      <c r="U2485">
        <f t="shared" si="272"/>
        <v>151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66"/>
        <v>1.1931742857142855</v>
      </c>
      <c r="P2486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3">
        <f t="shared" si="270"/>
        <v>40771.916701388887</v>
      </c>
      <c r="T2486" s="13">
        <f t="shared" si="271"/>
        <v>40801.916701388887</v>
      </c>
      <c r="U2486">
        <f t="shared" si="272"/>
        <v>676.10999999999967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66"/>
        <v>1.0325</v>
      </c>
      <c r="P2487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3">
        <f t="shared" si="270"/>
        <v>40793.998599537037</v>
      </c>
      <c r="T2487" s="13">
        <f t="shared" si="271"/>
        <v>40828.998599537037</v>
      </c>
      <c r="U2487">
        <f t="shared" si="272"/>
        <v>65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66"/>
        <v>2.6566666666666667</v>
      </c>
      <c r="P2488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3">
        <f t="shared" si="270"/>
        <v>40991.708055555559</v>
      </c>
      <c r="T2488" s="13">
        <f t="shared" si="271"/>
        <v>41021.708055555559</v>
      </c>
      <c r="U2488">
        <f t="shared" si="272"/>
        <v>497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66"/>
        <v>1.0005066666666667</v>
      </c>
      <c r="P2489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3">
        <f t="shared" si="270"/>
        <v>41026.083298611113</v>
      </c>
      <c r="T2489" s="13">
        <f t="shared" si="271"/>
        <v>41056.083298611113</v>
      </c>
      <c r="U2489">
        <f t="shared" si="272"/>
        <v>0.75999999999999091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66"/>
        <v>1.0669999999999999</v>
      </c>
      <c r="P2490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3">
        <f t="shared" si="270"/>
        <v>40833.633194444446</v>
      </c>
      <c r="T2490" s="13">
        <f t="shared" si="271"/>
        <v>40863.674861111111</v>
      </c>
      <c r="U2490">
        <f t="shared" si="272"/>
        <v>201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66"/>
        <v>1.3367142857142857</v>
      </c>
      <c r="P2491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3">
        <f t="shared" si="270"/>
        <v>41373.690266203703</v>
      </c>
      <c r="T2491" s="13">
        <f t="shared" si="271"/>
        <v>41403.690266203703</v>
      </c>
      <c r="U2491">
        <f t="shared" si="272"/>
        <v>1178.5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66"/>
        <v>1.214</v>
      </c>
      <c r="P2492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3">
        <f t="shared" si="270"/>
        <v>41023.227731481478</v>
      </c>
      <c r="T2492" s="13">
        <f t="shared" si="271"/>
        <v>41083.227731481478</v>
      </c>
      <c r="U2492">
        <f t="shared" si="272"/>
        <v>107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66"/>
        <v>1.032</v>
      </c>
      <c r="P2493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3">
        <f t="shared" si="270"/>
        <v>40542.839282407411</v>
      </c>
      <c r="T2493" s="13">
        <f t="shared" si="271"/>
        <v>40559.07708333333</v>
      </c>
      <c r="U2493">
        <f t="shared" si="272"/>
        <v>16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66"/>
        <v>1.25</v>
      </c>
      <c r="P2494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3">
        <f t="shared" si="270"/>
        <v>41024.985972222225</v>
      </c>
      <c r="T2494" s="13">
        <f t="shared" si="271"/>
        <v>41076.415972222225</v>
      </c>
      <c r="U2494">
        <f t="shared" si="272"/>
        <v>150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66"/>
        <v>1.2869999999999999</v>
      </c>
      <c r="P2495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3">
        <f t="shared" si="270"/>
        <v>41348.168287037035</v>
      </c>
      <c r="T2495" s="13">
        <f t="shared" si="271"/>
        <v>41393.168287037035</v>
      </c>
      <c r="U2495">
        <f t="shared" si="272"/>
        <v>5740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66"/>
        <v>1.0100533333333332</v>
      </c>
      <c r="P2496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3">
        <f t="shared" si="270"/>
        <v>41022.645185185182</v>
      </c>
      <c r="T2496" s="13">
        <f t="shared" si="271"/>
        <v>41052.645185185182</v>
      </c>
      <c r="U2496">
        <f t="shared" si="272"/>
        <v>15.079999999999927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66"/>
        <v>1.2753666666666665</v>
      </c>
      <c r="P2497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3">
        <f t="shared" si="270"/>
        <v>41036.946469907409</v>
      </c>
      <c r="T2497" s="13">
        <f t="shared" si="271"/>
        <v>41066.946469907409</v>
      </c>
      <c r="U2497">
        <f t="shared" si="272"/>
        <v>413.04999999999995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66"/>
        <v>1</v>
      </c>
      <c r="P2498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3">
        <f t="shared" si="270"/>
        <v>41327.996435185189</v>
      </c>
      <c r="T2498" s="13">
        <f t="shared" si="271"/>
        <v>41362.954768518517</v>
      </c>
      <c r="U2498">
        <f t="shared" si="272"/>
        <v>0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73">E2499/D2499</f>
        <v>1.127715</v>
      </c>
      <c r="P2499">
        <f t="shared" ref="P2499:P2562" si="274">E2499/L2499</f>
        <v>80.551071428571419</v>
      </c>
      <c r="Q2499" t="str">
        <f t="shared" ref="Q2499:Q2562" si="275">LEFT(N2499,SEARCH("/",N2499,1)-1)</f>
        <v>music</v>
      </c>
      <c r="R2499" t="str">
        <f t="shared" ref="R2499:R2562" si="276">MID(N2499,SEARCH("/",N2499,1)+1,50)</f>
        <v>indie rock</v>
      </c>
      <c r="S2499" s="13">
        <f t="shared" ref="S2499:S2562" si="277">(((J2499/60)/60)/24)+DATE(1970,1,1)</f>
        <v>40730.878912037035</v>
      </c>
      <c r="T2499" s="13">
        <f t="shared" ref="T2499:T2562" si="278">(((I2499/60)/60)/24)+DATE(1970,1,1)</f>
        <v>40760.878912037035</v>
      </c>
      <c r="U2499">
        <f t="shared" ref="U2499:U2562" si="279">E2499-D2499</f>
        <v>510.85999999999967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73"/>
        <v>1.056</v>
      </c>
      <c r="P2500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3">
        <f t="shared" si="277"/>
        <v>42017.967442129629</v>
      </c>
      <c r="T2500" s="13">
        <f t="shared" si="278"/>
        <v>42031.967442129629</v>
      </c>
      <c r="U2500">
        <f t="shared" si="279"/>
        <v>56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73"/>
        <v>2.0262500000000001</v>
      </c>
      <c r="P2501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3">
        <f t="shared" si="277"/>
        <v>41226.648576388885</v>
      </c>
      <c r="T2501" s="13">
        <f t="shared" si="278"/>
        <v>41274.75</v>
      </c>
      <c r="U2501">
        <f t="shared" si="279"/>
        <v>4105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73"/>
        <v>1.1333333333333333</v>
      </c>
      <c r="P2502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3">
        <f t="shared" si="277"/>
        <v>41053.772858796299</v>
      </c>
      <c r="T2502" s="13">
        <f t="shared" si="278"/>
        <v>41083.772858796299</v>
      </c>
      <c r="U2502">
        <f t="shared" si="279"/>
        <v>80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73"/>
        <v>2.5545454545454545E-2</v>
      </c>
      <c r="P2503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3">
        <f t="shared" si="277"/>
        <v>42244.776666666665</v>
      </c>
      <c r="T2503" s="13">
        <f t="shared" si="278"/>
        <v>42274.776666666665</v>
      </c>
      <c r="U2503">
        <f t="shared" si="279"/>
        <v>-10719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73"/>
        <v>7.8181818181818181E-4</v>
      </c>
      <c r="P2504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3">
        <f t="shared" si="277"/>
        <v>41858.825439814813</v>
      </c>
      <c r="T2504" s="13">
        <f t="shared" si="278"/>
        <v>41903.825439814813</v>
      </c>
      <c r="U2504">
        <f t="shared" si="279"/>
        <v>-109914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73"/>
        <v>0</v>
      </c>
      <c r="P2505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13">
        <f t="shared" si="277"/>
        <v>42498.899398148147</v>
      </c>
      <c r="T2505" s="13">
        <f t="shared" si="278"/>
        <v>42528.879166666666</v>
      </c>
      <c r="U2505">
        <f t="shared" si="279"/>
        <v>-10000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73"/>
        <v>0</v>
      </c>
      <c r="P2506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13">
        <f t="shared" si="277"/>
        <v>41928.015439814815</v>
      </c>
      <c r="T2506" s="13">
        <f t="shared" si="278"/>
        <v>41958.057106481487</v>
      </c>
      <c r="U2506">
        <f t="shared" si="279"/>
        <v>-35000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73"/>
        <v>0</v>
      </c>
      <c r="P2507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13">
        <f t="shared" si="277"/>
        <v>42047.05574074074</v>
      </c>
      <c r="T2507" s="13">
        <f t="shared" si="278"/>
        <v>42077.014074074075</v>
      </c>
      <c r="U2507">
        <f t="shared" si="279"/>
        <v>-7000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73"/>
        <v>6.0000000000000001E-3</v>
      </c>
      <c r="P2508">
        <f t="shared" si="274"/>
        <v>15</v>
      </c>
      <c r="Q2508" t="str">
        <f t="shared" si="275"/>
        <v>food</v>
      </c>
      <c r="R2508" t="str">
        <f t="shared" si="276"/>
        <v>restaurants</v>
      </c>
      <c r="S2508" s="13">
        <f t="shared" si="277"/>
        <v>42258.297094907408</v>
      </c>
      <c r="T2508" s="13">
        <f t="shared" si="278"/>
        <v>42280.875</v>
      </c>
      <c r="U2508">
        <f t="shared" si="279"/>
        <v>-4970</v>
      </c>
    </row>
    <row r="2509" spans="1:21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73"/>
        <v>0</v>
      </c>
      <c r="P2509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13">
        <f t="shared" si="277"/>
        <v>42105.072962962964</v>
      </c>
      <c r="T2509" s="13">
        <f t="shared" si="278"/>
        <v>42135.072962962964</v>
      </c>
      <c r="U2509">
        <f t="shared" si="279"/>
        <v>-42850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73"/>
        <v>0</v>
      </c>
      <c r="P2510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13">
        <f t="shared" si="277"/>
        <v>41835.951782407406</v>
      </c>
      <c r="T2510" s="13">
        <f t="shared" si="278"/>
        <v>41865.951782407406</v>
      </c>
      <c r="U2510">
        <f t="shared" si="279"/>
        <v>-20000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73"/>
        <v>1.0526315789473684E-2</v>
      </c>
      <c r="P2511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3">
        <f t="shared" si="277"/>
        <v>42058.809594907405</v>
      </c>
      <c r="T2511" s="13">
        <f t="shared" si="278"/>
        <v>42114.767928240741</v>
      </c>
      <c r="U2511">
        <f t="shared" si="279"/>
        <v>-94000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73"/>
        <v>1.5E-3</v>
      </c>
      <c r="P2512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3">
        <f t="shared" si="277"/>
        <v>42078.997361111105</v>
      </c>
      <c r="T2512" s="13">
        <f t="shared" si="278"/>
        <v>42138.997361111105</v>
      </c>
      <c r="U2512">
        <f t="shared" si="279"/>
        <v>-49925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73"/>
        <v>0</v>
      </c>
      <c r="P2513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13">
        <f t="shared" si="277"/>
        <v>42371.446909722217</v>
      </c>
      <c r="T2513" s="13">
        <f t="shared" si="278"/>
        <v>42401.446909722217</v>
      </c>
      <c r="U2513">
        <f t="shared" si="279"/>
        <v>-100000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73"/>
        <v>0</v>
      </c>
      <c r="P2514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13">
        <f t="shared" si="277"/>
        <v>41971.876863425925</v>
      </c>
      <c r="T2514" s="13">
        <f t="shared" si="278"/>
        <v>41986.876863425925</v>
      </c>
      <c r="U2514">
        <f t="shared" si="279"/>
        <v>-1150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73"/>
        <v>0</v>
      </c>
      <c r="P2515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13">
        <f t="shared" si="277"/>
        <v>42732.00681712963</v>
      </c>
      <c r="T2515" s="13">
        <f t="shared" si="278"/>
        <v>42792.00681712963</v>
      </c>
      <c r="U2515">
        <f t="shared" si="279"/>
        <v>-180000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73"/>
        <v>1.7500000000000002E-2</v>
      </c>
      <c r="P251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3">
        <f t="shared" si="277"/>
        <v>41854.389780092592</v>
      </c>
      <c r="T2516" s="13">
        <f t="shared" si="278"/>
        <v>41871.389780092592</v>
      </c>
      <c r="U2516">
        <f t="shared" si="279"/>
        <v>-11790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73"/>
        <v>0.186</v>
      </c>
      <c r="P2517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3">
        <f t="shared" si="277"/>
        <v>42027.839733796296</v>
      </c>
      <c r="T2517" s="13">
        <f t="shared" si="278"/>
        <v>42057.839733796296</v>
      </c>
      <c r="U2517">
        <f t="shared" si="279"/>
        <v>-4070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73"/>
        <v>0</v>
      </c>
      <c r="P2518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13">
        <f t="shared" si="277"/>
        <v>41942.653379629628</v>
      </c>
      <c r="T2518" s="13">
        <f t="shared" si="278"/>
        <v>41972.6950462963</v>
      </c>
      <c r="U2518">
        <f t="shared" si="279"/>
        <v>-22000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73"/>
        <v>9.8166666666666666E-2</v>
      </c>
      <c r="P2519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3">
        <f t="shared" si="277"/>
        <v>42052.802430555559</v>
      </c>
      <c r="T2519" s="13">
        <f t="shared" si="278"/>
        <v>42082.760763888888</v>
      </c>
      <c r="U2519">
        <f t="shared" si="279"/>
        <v>-16233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73"/>
        <v>0</v>
      </c>
      <c r="P2520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13">
        <f t="shared" si="277"/>
        <v>41926.680879629632</v>
      </c>
      <c r="T2520" s="13">
        <f t="shared" si="278"/>
        <v>41956.722546296296</v>
      </c>
      <c r="U2520">
        <f t="shared" si="279"/>
        <v>-5000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73"/>
        <v>4.3333333333333331E-4</v>
      </c>
      <c r="P2521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3">
        <f t="shared" si="277"/>
        <v>41809.155138888891</v>
      </c>
      <c r="T2521" s="13">
        <f t="shared" si="278"/>
        <v>41839.155138888891</v>
      </c>
      <c r="U2521">
        <f t="shared" si="279"/>
        <v>-149935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73"/>
        <v>0</v>
      </c>
      <c r="P2522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13">
        <f t="shared" si="277"/>
        <v>42612.600520833337</v>
      </c>
      <c r="T2522" s="13">
        <f t="shared" si="278"/>
        <v>42658.806249999994</v>
      </c>
      <c r="U2522">
        <f t="shared" si="279"/>
        <v>-100000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73"/>
        <v>1.0948792000000001</v>
      </c>
      <c r="P2523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3">
        <f t="shared" si="277"/>
        <v>42269.967835648145</v>
      </c>
      <c r="T2523" s="13">
        <f t="shared" si="278"/>
        <v>42290.967835648145</v>
      </c>
      <c r="U2523">
        <f t="shared" si="279"/>
        <v>1185.9899999999998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73"/>
        <v>1</v>
      </c>
      <c r="P2524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3">
        <f t="shared" si="277"/>
        <v>42460.573611111111</v>
      </c>
      <c r="T2524" s="13">
        <f t="shared" si="278"/>
        <v>42482.619444444441</v>
      </c>
      <c r="U2524">
        <f t="shared" si="279"/>
        <v>0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73"/>
        <v>1.5644444444444445</v>
      </c>
      <c r="P2525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3">
        <f t="shared" si="277"/>
        <v>41930.975601851853</v>
      </c>
      <c r="T2525" s="13">
        <f t="shared" si="278"/>
        <v>41961.017268518524</v>
      </c>
      <c r="U2525">
        <f t="shared" si="279"/>
        <v>508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73"/>
        <v>1.016</v>
      </c>
      <c r="P2526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3">
        <f t="shared" si="277"/>
        <v>41961.807372685187</v>
      </c>
      <c r="T2526" s="13">
        <f t="shared" si="278"/>
        <v>41994.1875</v>
      </c>
      <c r="U2526">
        <f t="shared" si="279"/>
        <v>120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73"/>
        <v>1.00325</v>
      </c>
      <c r="P2527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3">
        <f t="shared" si="277"/>
        <v>41058.844571759262</v>
      </c>
      <c r="T2527" s="13">
        <f t="shared" si="278"/>
        <v>41088.844571759262</v>
      </c>
      <c r="U2527">
        <f t="shared" si="279"/>
        <v>26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73"/>
        <v>1.1294999999999999</v>
      </c>
      <c r="P2528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3">
        <f t="shared" si="277"/>
        <v>41953.091134259259</v>
      </c>
      <c r="T2528" s="13">
        <f t="shared" si="278"/>
        <v>41981.207638888889</v>
      </c>
      <c r="U2528">
        <f t="shared" si="279"/>
        <v>518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73"/>
        <v>1.02125</v>
      </c>
      <c r="P2529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3">
        <f t="shared" si="277"/>
        <v>41546.75105324074</v>
      </c>
      <c r="T2529" s="13">
        <f t="shared" si="278"/>
        <v>41565.165972222225</v>
      </c>
      <c r="U2529">
        <f t="shared" si="279"/>
        <v>85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73"/>
        <v>1.0724974999999999</v>
      </c>
      <c r="P2530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3">
        <f t="shared" si="277"/>
        <v>42217.834525462968</v>
      </c>
      <c r="T2530" s="13">
        <f t="shared" si="278"/>
        <v>42236.458333333328</v>
      </c>
      <c r="U2530">
        <f t="shared" si="279"/>
        <v>289.98999999999978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73"/>
        <v>1.0428333333333333</v>
      </c>
      <c r="P2531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3">
        <f t="shared" si="277"/>
        <v>40948.080729166664</v>
      </c>
      <c r="T2531" s="13">
        <f t="shared" si="278"/>
        <v>40993.0390625</v>
      </c>
      <c r="U2531">
        <f t="shared" si="279"/>
        <v>257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73"/>
        <v>1</v>
      </c>
      <c r="P2532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3">
        <f t="shared" si="277"/>
        <v>42081.864641203705</v>
      </c>
      <c r="T2532" s="13">
        <f t="shared" si="278"/>
        <v>42114.201388888891</v>
      </c>
      <c r="U2532">
        <f t="shared" si="279"/>
        <v>0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73"/>
        <v>1.004</v>
      </c>
      <c r="P2533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3">
        <f t="shared" si="277"/>
        <v>42208.680023148147</v>
      </c>
      <c r="T2533" s="13">
        <f t="shared" si="278"/>
        <v>42231.165972222225</v>
      </c>
      <c r="U2533">
        <f t="shared" si="279"/>
        <v>18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73"/>
        <v>1.26125</v>
      </c>
      <c r="P2534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3">
        <f t="shared" si="277"/>
        <v>41107.849143518521</v>
      </c>
      <c r="T2534" s="13">
        <f t="shared" si="278"/>
        <v>41137.849143518521</v>
      </c>
      <c r="U2534">
        <f t="shared" si="279"/>
        <v>1045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73"/>
        <v>1.1066666666666667</v>
      </c>
      <c r="P2535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3">
        <f t="shared" si="277"/>
        <v>41304.751284722224</v>
      </c>
      <c r="T2535" s="13">
        <f t="shared" si="278"/>
        <v>41334.750787037039</v>
      </c>
      <c r="U2535">
        <f t="shared" si="279"/>
        <v>800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73"/>
        <v>1.05</v>
      </c>
      <c r="P253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3">
        <f t="shared" si="277"/>
        <v>40127.700370370374</v>
      </c>
      <c r="T2536" s="13">
        <f t="shared" si="278"/>
        <v>40179.25</v>
      </c>
      <c r="U2536">
        <f t="shared" si="279"/>
        <v>100</v>
      </c>
    </row>
    <row r="2537" spans="1:21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73"/>
        <v>1.03775</v>
      </c>
      <c r="P2537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3">
        <f t="shared" si="277"/>
        <v>41943.791030092594</v>
      </c>
      <c r="T2537" s="13">
        <f t="shared" si="278"/>
        <v>41974.832696759258</v>
      </c>
      <c r="U2537">
        <f t="shared" si="279"/>
        <v>755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73"/>
        <v>1.1599999999999999</v>
      </c>
      <c r="P2538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3">
        <f t="shared" si="277"/>
        <v>41464.106087962966</v>
      </c>
      <c r="T2538" s="13">
        <f t="shared" si="278"/>
        <v>41485.106087962966</v>
      </c>
      <c r="U2538">
        <f t="shared" si="279"/>
        <v>4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73"/>
        <v>1.1000000000000001</v>
      </c>
      <c r="P2539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3">
        <f t="shared" si="277"/>
        <v>40696.648784722223</v>
      </c>
      <c r="T2539" s="13">
        <f t="shared" si="278"/>
        <v>40756.648784722223</v>
      </c>
      <c r="U2539">
        <f t="shared" si="279"/>
        <v>100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73"/>
        <v>1.130176111111111</v>
      </c>
      <c r="P2540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3">
        <f t="shared" si="277"/>
        <v>41298.509965277779</v>
      </c>
      <c r="T2540" s="13">
        <f t="shared" si="278"/>
        <v>41329.207638888889</v>
      </c>
      <c r="U2540">
        <f t="shared" si="279"/>
        <v>2343.1699999999983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73"/>
        <v>1.0024999999999999</v>
      </c>
      <c r="P2541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3">
        <f t="shared" si="277"/>
        <v>41977.902222222227</v>
      </c>
      <c r="T2541" s="13">
        <f t="shared" si="278"/>
        <v>42037.902222222227</v>
      </c>
      <c r="U2541">
        <f t="shared" si="279"/>
        <v>25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73"/>
        <v>1.034</v>
      </c>
      <c r="P2542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3">
        <f t="shared" si="277"/>
        <v>40785.675011574072</v>
      </c>
      <c r="T2542" s="13">
        <f t="shared" si="278"/>
        <v>40845.675011574072</v>
      </c>
      <c r="U2542">
        <f t="shared" si="279"/>
        <v>85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73"/>
        <v>1.0702857142857143</v>
      </c>
      <c r="P2543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3">
        <f t="shared" si="277"/>
        <v>41483.449282407404</v>
      </c>
      <c r="T2543" s="13">
        <f t="shared" si="278"/>
        <v>41543.449282407404</v>
      </c>
      <c r="U2543">
        <f t="shared" si="279"/>
        <v>246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73"/>
        <v>1.0357142857142858</v>
      </c>
      <c r="P2544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3">
        <f t="shared" si="277"/>
        <v>41509.426585648151</v>
      </c>
      <c r="T2544" s="13">
        <f t="shared" si="278"/>
        <v>41548.165972222225</v>
      </c>
      <c r="U2544">
        <f t="shared" si="279"/>
        <v>25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73"/>
        <v>1.5640000000000001</v>
      </c>
      <c r="P2545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3">
        <f t="shared" si="277"/>
        <v>40514.107615740737</v>
      </c>
      <c r="T2545" s="13">
        <f t="shared" si="278"/>
        <v>40545.125</v>
      </c>
      <c r="U2545">
        <f t="shared" si="279"/>
        <v>141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73"/>
        <v>1.0082</v>
      </c>
      <c r="P2546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3">
        <f t="shared" si="277"/>
        <v>41068.520474537036</v>
      </c>
      <c r="T2546" s="13">
        <f t="shared" si="278"/>
        <v>41098.520474537036</v>
      </c>
      <c r="U2546">
        <f t="shared" si="279"/>
        <v>41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73"/>
        <v>1.9530000000000001</v>
      </c>
      <c r="P2547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3">
        <f t="shared" si="277"/>
        <v>42027.13817129629</v>
      </c>
      <c r="T2547" s="13">
        <f t="shared" si="278"/>
        <v>42062.020833333328</v>
      </c>
      <c r="U2547">
        <f t="shared" si="279"/>
        <v>1906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73"/>
        <v>1.1171428571428572</v>
      </c>
      <c r="P2548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3">
        <f t="shared" si="277"/>
        <v>41524.858553240738</v>
      </c>
      <c r="T2548" s="13">
        <f t="shared" si="278"/>
        <v>41552.208333333336</v>
      </c>
      <c r="U2548">
        <f t="shared" si="279"/>
        <v>410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73"/>
        <v>1.1985454545454546</v>
      </c>
      <c r="P2549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3">
        <f t="shared" si="277"/>
        <v>40973.773182870369</v>
      </c>
      <c r="T2549" s="13">
        <f t="shared" si="278"/>
        <v>41003.731516203705</v>
      </c>
      <c r="U2549">
        <f t="shared" si="279"/>
        <v>1092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73"/>
        <v>1.0185</v>
      </c>
      <c r="P2550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3">
        <f t="shared" si="277"/>
        <v>42618.625428240746</v>
      </c>
      <c r="T2550" s="13">
        <f t="shared" si="278"/>
        <v>42643.185416666667</v>
      </c>
      <c r="U2550">
        <f t="shared" si="279"/>
        <v>111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73"/>
        <v>1.0280254777070064</v>
      </c>
      <c r="P2551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3">
        <f t="shared" si="277"/>
        <v>41390.757754629631</v>
      </c>
      <c r="T2551" s="13">
        <f t="shared" si="278"/>
        <v>41425.708333333336</v>
      </c>
      <c r="U2551">
        <f t="shared" si="279"/>
        <v>44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73"/>
        <v>1.0084615384615385</v>
      </c>
      <c r="P2552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3">
        <f t="shared" si="277"/>
        <v>42228.634328703702</v>
      </c>
      <c r="T2552" s="13">
        <f t="shared" si="278"/>
        <v>42285.165972222225</v>
      </c>
      <c r="U2552">
        <f t="shared" si="279"/>
        <v>55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73"/>
        <v>1.0273469387755103</v>
      </c>
      <c r="P2553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3">
        <f t="shared" si="277"/>
        <v>40961.252141203702</v>
      </c>
      <c r="T2553" s="13">
        <f t="shared" si="278"/>
        <v>40989.866666666669</v>
      </c>
      <c r="U2553">
        <f t="shared" si="279"/>
        <v>100.5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73"/>
        <v>1.0649999999999999</v>
      </c>
      <c r="P2554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3">
        <f t="shared" si="277"/>
        <v>42769.809965277775</v>
      </c>
      <c r="T2554" s="13">
        <f t="shared" si="278"/>
        <v>42799.809965277775</v>
      </c>
      <c r="U2554">
        <f t="shared" si="279"/>
        <v>195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73"/>
        <v>1.5553333333333332</v>
      </c>
      <c r="P2555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3">
        <f t="shared" si="277"/>
        <v>41113.199155092596</v>
      </c>
      <c r="T2555" s="13">
        <f t="shared" si="278"/>
        <v>41173.199155092596</v>
      </c>
      <c r="U2555">
        <f t="shared" si="279"/>
        <v>833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73"/>
        <v>1.228</v>
      </c>
      <c r="P2556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3">
        <f t="shared" si="277"/>
        <v>42125.078275462962</v>
      </c>
      <c r="T2556" s="13">
        <f t="shared" si="278"/>
        <v>42156.165972222225</v>
      </c>
      <c r="U2556">
        <f t="shared" si="279"/>
        <v>684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73"/>
        <v>1.0734999999999999</v>
      </c>
      <c r="P2557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3">
        <f t="shared" si="277"/>
        <v>41026.655011574076</v>
      </c>
      <c r="T2557" s="13">
        <f t="shared" si="278"/>
        <v>41057.655011574076</v>
      </c>
      <c r="U2557">
        <f t="shared" si="279"/>
        <v>147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73"/>
        <v>1.0550335570469798</v>
      </c>
      <c r="P2558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3">
        <f t="shared" si="277"/>
        <v>41222.991400462961</v>
      </c>
      <c r="T2558" s="13">
        <f t="shared" si="278"/>
        <v>41267.991400462961</v>
      </c>
      <c r="U2558">
        <f t="shared" si="279"/>
        <v>41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73"/>
        <v>1.1844444444444444</v>
      </c>
      <c r="P2559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3">
        <f t="shared" si="277"/>
        <v>41744.745208333334</v>
      </c>
      <c r="T2559" s="13">
        <f t="shared" si="278"/>
        <v>41774.745208333334</v>
      </c>
      <c r="U2559">
        <f t="shared" si="279"/>
        <v>166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73"/>
        <v>1.0888</v>
      </c>
      <c r="P2560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3">
        <f t="shared" si="277"/>
        <v>42093.860023148154</v>
      </c>
      <c r="T2560" s="13">
        <f t="shared" si="278"/>
        <v>42125.582638888889</v>
      </c>
      <c r="U2560">
        <f t="shared" si="279"/>
        <v>111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73"/>
        <v>1.1125</v>
      </c>
      <c r="P2561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3">
        <f t="shared" si="277"/>
        <v>40829.873657407406</v>
      </c>
      <c r="T2561" s="13">
        <f t="shared" si="278"/>
        <v>40862.817361111112</v>
      </c>
      <c r="U2561">
        <f t="shared" si="279"/>
        <v>90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73"/>
        <v>1.0009999999999999</v>
      </c>
      <c r="P2562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3">
        <f t="shared" si="277"/>
        <v>42039.951087962967</v>
      </c>
      <c r="T2562" s="13">
        <f t="shared" si="278"/>
        <v>42069.951087962967</v>
      </c>
      <c r="U2562">
        <f t="shared" si="279"/>
        <v>3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80">E2563/D2563</f>
        <v>0</v>
      </c>
      <c r="P2563" t="e">
        <f t="shared" ref="P2563:P2626" si="281">E2563/L2563</f>
        <v>#DIV/0!</v>
      </c>
      <c r="Q2563" t="str">
        <f t="shared" ref="Q2563:Q2626" si="282">LEFT(N2563,SEARCH("/",N2563,1)-1)</f>
        <v>food</v>
      </c>
      <c r="R2563" t="str">
        <f t="shared" ref="R2563:R2626" si="283">MID(N2563,SEARCH("/",N2563,1)+1,50)</f>
        <v>food trucks</v>
      </c>
      <c r="S2563" s="13">
        <f t="shared" ref="S2563:S2626" si="284">(((J2563/60)/60)/24)+DATE(1970,1,1)</f>
        <v>42260.528807870374</v>
      </c>
      <c r="T2563" s="13">
        <f t="shared" ref="T2563:T2626" si="285">(((I2563/60)/60)/24)+DATE(1970,1,1)</f>
        <v>42290.528807870374</v>
      </c>
      <c r="U2563">
        <f t="shared" ref="U2563:U2626" si="286">E2563-D2563</f>
        <v>-100000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80"/>
        <v>7.4999999999999997E-3</v>
      </c>
      <c r="P2564">
        <f t="shared" si="281"/>
        <v>25</v>
      </c>
      <c r="Q2564" t="str">
        <f t="shared" si="282"/>
        <v>food</v>
      </c>
      <c r="R2564" t="str">
        <f t="shared" si="283"/>
        <v>food trucks</v>
      </c>
      <c r="S2564" s="13">
        <f t="shared" si="284"/>
        <v>42594.524756944447</v>
      </c>
      <c r="T2564" s="13">
        <f t="shared" si="285"/>
        <v>42654.524756944447</v>
      </c>
      <c r="U2564">
        <f t="shared" si="286"/>
        <v>-9925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80"/>
        <v>0</v>
      </c>
      <c r="P2565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13">
        <f t="shared" si="284"/>
        <v>42155.139479166668</v>
      </c>
      <c r="T2565" s="13">
        <f t="shared" si="285"/>
        <v>42215.139479166668</v>
      </c>
      <c r="U2565">
        <f t="shared" si="286"/>
        <v>-20000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80"/>
        <v>0</v>
      </c>
      <c r="P2566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13">
        <f t="shared" si="284"/>
        <v>41822.040497685186</v>
      </c>
      <c r="T2566" s="13">
        <f t="shared" si="285"/>
        <v>41852.040497685186</v>
      </c>
      <c r="U2566">
        <f t="shared" si="286"/>
        <v>-40000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80"/>
        <v>0.01</v>
      </c>
      <c r="P2567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3">
        <f t="shared" si="284"/>
        <v>42440.650335648148</v>
      </c>
      <c r="T2567" s="13">
        <f t="shared" si="285"/>
        <v>42499.868055555555</v>
      </c>
      <c r="U2567">
        <f t="shared" si="286"/>
        <v>-9900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80"/>
        <v>0</v>
      </c>
      <c r="P2568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13">
        <f t="shared" si="284"/>
        <v>41842.980879629627</v>
      </c>
      <c r="T2568" s="13">
        <f t="shared" si="285"/>
        <v>41872.980879629627</v>
      </c>
      <c r="U2568">
        <f t="shared" si="286"/>
        <v>-35000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80"/>
        <v>2.6666666666666666E-3</v>
      </c>
      <c r="P2569">
        <f t="shared" si="281"/>
        <v>60</v>
      </c>
      <c r="Q2569" t="str">
        <f t="shared" si="282"/>
        <v>food</v>
      </c>
      <c r="R2569" t="str">
        <f t="shared" si="283"/>
        <v>food trucks</v>
      </c>
      <c r="S2569" s="13">
        <f t="shared" si="284"/>
        <v>42087.878912037035</v>
      </c>
      <c r="T2569" s="13">
        <f t="shared" si="285"/>
        <v>42117.878912037035</v>
      </c>
      <c r="U2569">
        <f t="shared" si="286"/>
        <v>-44880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80"/>
        <v>5.0000000000000001E-3</v>
      </c>
      <c r="P2570">
        <f t="shared" si="281"/>
        <v>50</v>
      </c>
      <c r="Q2570" t="str">
        <f t="shared" si="282"/>
        <v>food</v>
      </c>
      <c r="R2570" t="str">
        <f t="shared" si="283"/>
        <v>food trucks</v>
      </c>
      <c r="S2570" s="13">
        <f t="shared" si="284"/>
        <v>42584.666597222225</v>
      </c>
      <c r="T2570" s="13">
        <f t="shared" si="285"/>
        <v>42614.666597222225</v>
      </c>
      <c r="U2570">
        <f t="shared" si="286"/>
        <v>-9950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80"/>
        <v>2.2307692307692306E-2</v>
      </c>
      <c r="P2571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3">
        <f t="shared" si="284"/>
        <v>42234.105462962965</v>
      </c>
      <c r="T2571" s="13">
        <f t="shared" si="285"/>
        <v>42264.105462962965</v>
      </c>
      <c r="U2571">
        <f t="shared" si="286"/>
        <v>-6355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80"/>
        <v>8.4285714285714294E-3</v>
      </c>
      <c r="P2572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3">
        <f t="shared" si="284"/>
        <v>42744.903182870374</v>
      </c>
      <c r="T2572" s="13">
        <f t="shared" si="285"/>
        <v>42774.903182870374</v>
      </c>
      <c r="U2572">
        <f t="shared" si="286"/>
        <v>-6941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80"/>
        <v>2.5000000000000001E-3</v>
      </c>
      <c r="P2573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3">
        <f t="shared" si="284"/>
        <v>42449.341678240744</v>
      </c>
      <c r="T2573" s="13">
        <f t="shared" si="285"/>
        <v>42509.341678240744</v>
      </c>
      <c r="U2573">
        <f t="shared" si="286"/>
        <v>-99750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80"/>
        <v>0</v>
      </c>
      <c r="P2574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13">
        <f t="shared" si="284"/>
        <v>42077.119409722218</v>
      </c>
      <c r="T2574" s="13">
        <f t="shared" si="285"/>
        <v>42107.119409722218</v>
      </c>
      <c r="U2574">
        <f t="shared" si="286"/>
        <v>-30000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80"/>
        <v>0</v>
      </c>
      <c r="P2575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13">
        <f t="shared" si="284"/>
        <v>41829.592002314814</v>
      </c>
      <c r="T2575" s="13">
        <f t="shared" si="285"/>
        <v>41874.592002314814</v>
      </c>
      <c r="U2575">
        <f t="shared" si="286"/>
        <v>-8000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80"/>
        <v>0</v>
      </c>
      <c r="P2576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13">
        <f t="shared" si="284"/>
        <v>42487.825752314813</v>
      </c>
      <c r="T2576" s="13">
        <f t="shared" si="285"/>
        <v>42508.825752314813</v>
      </c>
      <c r="U2576">
        <f t="shared" si="286"/>
        <v>-10000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80"/>
        <v>0</v>
      </c>
      <c r="P2577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13">
        <f t="shared" si="284"/>
        <v>41986.108726851846</v>
      </c>
      <c r="T2577" s="13">
        <f t="shared" si="285"/>
        <v>42016.108726851846</v>
      </c>
      <c r="U2577">
        <f t="shared" si="286"/>
        <v>-85000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80"/>
        <v>0</v>
      </c>
      <c r="P2578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13">
        <f t="shared" si="284"/>
        <v>42060.00980324074</v>
      </c>
      <c r="T2578" s="13">
        <f t="shared" si="285"/>
        <v>42104.968136574069</v>
      </c>
      <c r="U2578">
        <f t="shared" si="286"/>
        <v>-10000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80"/>
        <v>0</v>
      </c>
      <c r="P2579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13">
        <f t="shared" si="284"/>
        <v>41830.820567129631</v>
      </c>
      <c r="T2579" s="13">
        <f t="shared" si="285"/>
        <v>41855.820567129631</v>
      </c>
      <c r="U2579">
        <f t="shared" si="286"/>
        <v>-15000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80"/>
        <v>0</v>
      </c>
      <c r="P2580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13">
        <f t="shared" si="284"/>
        <v>42238.022905092599</v>
      </c>
      <c r="T2580" s="13">
        <f t="shared" si="285"/>
        <v>42286.708333333328</v>
      </c>
      <c r="U2580">
        <f t="shared" si="286"/>
        <v>-6000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80"/>
        <v>1.3849999999999999E-3</v>
      </c>
      <c r="P2581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3">
        <f t="shared" si="284"/>
        <v>41837.829895833333</v>
      </c>
      <c r="T2581" s="13">
        <f t="shared" si="285"/>
        <v>41897.829895833333</v>
      </c>
      <c r="U2581">
        <f t="shared" si="286"/>
        <v>-199723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80"/>
        <v>6.0000000000000001E-3</v>
      </c>
      <c r="P2582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3">
        <f t="shared" si="284"/>
        <v>42110.326423611114</v>
      </c>
      <c r="T2582" s="13">
        <f t="shared" si="285"/>
        <v>42140.125</v>
      </c>
      <c r="U2582">
        <f t="shared" si="286"/>
        <v>-8449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80"/>
        <v>0.106</v>
      </c>
      <c r="P2583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3">
        <f t="shared" si="284"/>
        <v>42294.628449074073</v>
      </c>
      <c r="T2583" s="13">
        <f t="shared" si="285"/>
        <v>42324.670115740737</v>
      </c>
      <c r="U2583">
        <f t="shared" si="286"/>
        <v>-4470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80"/>
        <v>1.1111111111111112E-5</v>
      </c>
      <c r="P2584">
        <f t="shared" si="281"/>
        <v>1</v>
      </c>
      <c r="Q2584" t="str">
        <f t="shared" si="282"/>
        <v>food</v>
      </c>
      <c r="R2584" t="str">
        <f t="shared" si="283"/>
        <v>food trucks</v>
      </c>
      <c r="S2584" s="13">
        <f t="shared" si="284"/>
        <v>42642.988819444443</v>
      </c>
      <c r="T2584" s="13">
        <f t="shared" si="285"/>
        <v>42672.988819444443</v>
      </c>
      <c r="U2584">
        <f t="shared" si="286"/>
        <v>-89999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80"/>
        <v>5.0000000000000001E-3</v>
      </c>
      <c r="P2585">
        <f t="shared" si="281"/>
        <v>1</v>
      </c>
      <c r="Q2585" t="str">
        <f t="shared" si="282"/>
        <v>food</v>
      </c>
      <c r="R2585" t="str">
        <f t="shared" si="283"/>
        <v>food trucks</v>
      </c>
      <c r="S2585" s="13">
        <f t="shared" si="284"/>
        <v>42019.76944444445</v>
      </c>
      <c r="T2585" s="13">
        <f t="shared" si="285"/>
        <v>42079.727777777778</v>
      </c>
      <c r="U2585">
        <f t="shared" si="286"/>
        <v>-995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80"/>
        <v>0</v>
      </c>
      <c r="P2586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13">
        <f t="shared" si="284"/>
        <v>42140.173252314817</v>
      </c>
      <c r="T2586" s="13">
        <f t="shared" si="285"/>
        <v>42170.173252314817</v>
      </c>
      <c r="U2586">
        <f t="shared" si="286"/>
        <v>-10000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80"/>
        <v>1.6666666666666668E-3</v>
      </c>
      <c r="P2587">
        <f t="shared" si="281"/>
        <v>50</v>
      </c>
      <c r="Q2587" t="str">
        <f t="shared" si="282"/>
        <v>food</v>
      </c>
      <c r="R2587" t="str">
        <f t="shared" si="283"/>
        <v>food trucks</v>
      </c>
      <c r="S2587" s="13">
        <f t="shared" si="284"/>
        <v>41795.963333333333</v>
      </c>
      <c r="T2587" s="13">
        <f t="shared" si="285"/>
        <v>41825.963333333333</v>
      </c>
      <c r="U2587">
        <f t="shared" si="286"/>
        <v>-29950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80"/>
        <v>1.6666666666666668E-3</v>
      </c>
      <c r="P2588">
        <f t="shared" si="281"/>
        <v>5</v>
      </c>
      <c r="Q2588" t="str">
        <f t="shared" si="282"/>
        <v>food</v>
      </c>
      <c r="R2588" t="str">
        <f t="shared" si="283"/>
        <v>food trucks</v>
      </c>
      <c r="S2588" s="13">
        <f t="shared" si="284"/>
        <v>42333.330277777779</v>
      </c>
      <c r="T2588" s="13">
        <f t="shared" si="285"/>
        <v>42363.330277777779</v>
      </c>
      <c r="U2588">
        <f t="shared" si="286"/>
        <v>-2995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80"/>
        <v>2.4340000000000001E-2</v>
      </c>
      <c r="P2589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3">
        <f t="shared" si="284"/>
        <v>42338.675381944442</v>
      </c>
      <c r="T2589" s="13">
        <f t="shared" si="285"/>
        <v>42368.675381944442</v>
      </c>
      <c r="U2589">
        <f t="shared" si="286"/>
        <v>-48783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80"/>
        <v>3.8833333333333331E-2</v>
      </c>
      <c r="P2590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3">
        <f t="shared" si="284"/>
        <v>42042.676226851851</v>
      </c>
      <c r="T2590" s="13">
        <f t="shared" si="285"/>
        <v>42094.551388888889</v>
      </c>
      <c r="U2590">
        <f t="shared" si="286"/>
        <v>-5767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80"/>
        <v>1E-4</v>
      </c>
      <c r="P2591">
        <f t="shared" si="281"/>
        <v>5</v>
      </c>
      <c r="Q2591" t="str">
        <f t="shared" si="282"/>
        <v>food</v>
      </c>
      <c r="R2591" t="str">
        <f t="shared" si="283"/>
        <v>food trucks</v>
      </c>
      <c r="S2591" s="13">
        <f t="shared" si="284"/>
        <v>42422.536192129628</v>
      </c>
      <c r="T2591" s="13">
        <f t="shared" si="285"/>
        <v>42452.494525462964</v>
      </c>
      <c r="U2591">
        <f t="shared" si="286"/>
        <v>-49995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80"/>
        <v>0</v>
      </c>
      <c r="P2592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13">
        <f t="shared" si="284"/>
        <v>42388.589085648149</v>
      </c>
      <c r="T2592" s="13">
        <f t="shared" si="285"/>
        <v>42395.589085648149</v>
      </c>
      <c r="U2592">
        <f t="shared" si="286"/>
        <v>-3000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80"/>
        <v>1.7333333333333333E-2</v>
      </c>
      <c r="P2593">
        <f t="shared" si="281"/>
        <v>13</v>
      </c>
      <c r="Q2593" t="str">
        <f t="shared" si="282"/>
        <v>food</v>
      </c>
      <c r="R2593" t="str">
        <f t="shared" si="283"/>
        <v>food trucks</v>
      </c>
      <c r="S2593" s="13">
        <f t="shared" si="284"/>
        <v>42382.906527777777</v>
      </c>
      <c r="T2593" s="13">
        <f t="shared" si="285"/>
        <v>42442.864861111113</v>
      </c>
      <c r="U2593">
        <f t="shared" si="286"/>
        <v>-1474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80"/>
        <v>1.6666666666666668E-3</v>
      </c>
      <c r="P2594">
        <f t="shared" si="281"/>
        <v>50</v>
      </c>
      <c r="Q2594" t="str">
        <f t="shared" si="282"/>
        <v>food</v>
      </c>
      <c r="R2594" t="str">
        <f t="shared" si="283"/>
        <v>food trucks</v>
      </c>
      <c r="S2594" s="13">
        <f t="shared" si="284"/>
        <v>41887.801168981481</v>
      </c>
      <c r="T2594" s="13">
        <f t="shared" si="285"/>
        <v>41917.801168981481</v>
      </c>
      <c r="U2594">
        <f t="shared" si="286"/>
        <v>-29950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80"/>
        <v>0</v>
      </c>
      <c r="P2595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13">
        <f t="shared" si="284"/>
        <v>42089.84520833334</v>
      </c>
      <c r="T2595" s="13">
        <f t="shared" si="285"/>
        <v>42119.84520833334</v>
      </c>
      <c r="U2595">
        <f t="shared" si="286"/>
        <v>-10000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80"/>
        <v>1.2500000000000001E-5</v>
      </c>
      <c r="P2596">
        <f t="shared" si="281"/>
        <v>1</v>
      </c>
      <c r="Q2596" t="str">
        <f t="shared" si="282"/>
        <v>food</v>
      </c>
      <c r="R2596" t="str">
        <f t="shared" si="283"/>
        <v>food trucks</v>
      </c>
      <c r="S2596" s="13">
        <f t="shared" si="284"/>
        <v>41828.967916666668</v>
      </c>
      <c r="T2596" s="13">
        <f t="shared" si="285"/>
        <v>41858.967916666668</v>
      </c>
      <c r="U2596">
        <f t="shared" si="286"/>
        <v>-79999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80"/>
        <v>0.12166666666666667</v>
      </c>
      <c r="P2597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3">
        <f t="shared" si="284"/>
        <v>42760.244212962964</v>
      </c>
      <c r="T2597" s="13">
        <f t="shared" si="285"/>
        <v>42790.244212962964</v>
      </c>
      <c r="U2597">
        <f t="shared" si="286"/>
        <v>-13175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80"/>
        <v>0.23588571428571428</v>
      </c>
      <c r="P2598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3">
        <f t="shared" si="284"/>
        <v>41828.664456018516</v>
      </c>
      <c r="T2598" s="13">
        <f t="shared" si="285"/>
        <v>41858.664456018516</v>
      </c>
      <c r="U2598">
        <f t="shared" si="286"/>
        <v>-26744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80"/>
        <v>5.6666666666666664E-2</v>
      </c>
      <c r="P2599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3">
        <f t="shared" si="284"/>
        <v>42510.341631944444</v>
      </c>
      <c r="T2599" s="13">
        <f t="shared" si="285"/>
        <v>42540.341631944444</v>
      </c>
      <c r="U2599">
        <f t="shared" si="286"/>
        <v>-1415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80"/>
        <v>0.39</v>
      </c>
      <c r="P2600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3">
        <f t="shared" si="284"/>
        <v>42240.840289351851</v>
      </c>
      <c r="T2600" s="13">
        <f t="shared" si="285"/>
        <v>42270.840289351851</v>
      </c>
      <c r="U2600">
        <f t="shared" si="286"/>
        <v>-1830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80"/>
        <v>9.9546510341776348E-3</v>
      </c>
      <c r="P2601">
        <f t="shared" si="281"/>
        <v>18</v>
      </c>
      <c r="Q2601" t="str">
        <f t="shared" si="282"/>
        <v>food</v>
      </c>
      <c r="R2601" t="str">
        <f t="shared" si="283"/>
        <v>food trucks</v>
      </c>
      <c r="S2601" s="13">
        <f t="shared" si="284"/>
        <v>41809.754016203704</v>
      </c>
      <c r="T2601" s="13">
        <f t="shared" si="285"/>
        <v>41854.754016203704</v>
      </c>
      <c r="U2601">
        <f t="shared" si="286"/>
        <v>-8951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80"/>
        <v>6.9320000000000007E-2</v>
      </c>
      <c r="P2602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3">
        <f t="shared" si="284"/>
        <v>42394.900462962964</v>
      </c>
      <c r="T2602" s="13">
        <f t="shared" si="285"/>
        <v>42454.858796296292</v>
      </c>
      <c r="U2602">
        <f t="shared" si="286"/>
        <v>-46534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80"/>
        <v>6.6139999999999999</v>
      </c>
      <c r="P2603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3">
        <f t="shared" si="284"/>
        <v>41150.902187499996</v>
      </c>
      <c r="T2603" s="13">
        <f t="shared" si="285"/>
        <v>41165.165972222225</v>
      </c>
      <c r="U2603">
        <f t="shared" si="286"/>
        <v>2807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80"/>
        <v>3.2609166666666667</v>
      </c>
      <c r="P2604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3">
        <f t="shared" si="284"/>
        <v>41915.747314814813</v>
      </c>
      <c r="T2604" s="13">
        <f t="shared" si="285"/>
        <v>41955.888888888891</v>
      </c>
      <c r="U2604">
        <f t="shared" si="286"/>
        <v>27131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80"/>
        <v>1.0148571428571429</v>
      </c>
      <c r="P2605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3">
        <f t="shared" si="284"/>
        <v>41617.912662037037</v>
      </c>
      <c r="T2605" s="13">
        <f t="shared" si="285"/>
        <v>41631.912662037037</v>
      </c>
      <c r="U2605">
        <f t="shared" si="286"/>
        <v>26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80"/>
        <v>1.0421799999999999</v>
      </c>
      <c r="P2606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3">
        <f t="shared" si="284"/>
        <v>40998.051192129627</v>
      </c>
      <c r="T2606" s="13">
        <f t="shared" si="285"/>
        <v>41028.051192129627</v>
      </c>
      <c r="U2606">
        <f t="shared" si="286"/>
        <v>843.59999999999854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80"/>
        <v>1.0742157000000001</v>
      </c>
      <c r="P2607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3">
        <f t="shared" si="284"/>
        <v>42508.541550925926</v>
      </c>
      <c r="T2607" s="13">
        <f t="shared" si="285"/>
        <v>42538.541550925926</v>
      </c>
      <c r="U2607">
        <f t="shared" si="286"/>
        <v>7421.570000000007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80"/>
        <v>1.1005454545454545</v>
      </c>
      <c r="P2608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3">
        <f t="shared" si="284"/>
        <v>41726.712754629632</v>
      </c>
      <c r="T2608" s="13">
        <f t="shared" si="285"/>
        <v>41758.712754629632</v>
      </c>
      <c r="U2608">
        <f t="shared" si="286"/>
        <v>1106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80"/>
        <v>4.077</v>
      </c>
      <c r="P2609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3">
        <f t="shared" si="284"/>
        <v>42184.874675925923</v>
      </c>
      <c r="T2609" s="13">
        <f t="shared" si="285"/>
        <v>42228.083333333328</v>
      </c>
      <c r="U2609">
        <f t="shared" si="286"/>
        <v>24616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80"/>
        <v>2.2392500000000002</v>
      </c>
      <c r="P2610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3">
        <f t="shared" si="284"/>
        <v>42767.801712962959</v>
      </c>
      <c r="T2610" s="13">
        <f t="shared" si="285"/>
        <v>42809</v>
      </c>
      <c r="U2610">
        <f t="shared" si="286"/>
        <v>9914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80"/>
        <v>3.038011142857143</v>
      </c>
      <c r="P2611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3">
        <f t="shared" si="284"/>
        <v>41075.237858796296</v>
      </c>
      <c r="T2611" s="13">
        <f t="shared" si="285"/>
        <v>41105.237858796296</v>
      </c>
      <c r="U2611">
        <f t="shared" si="286"/>
        <v>71330.39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80"/>
        <v>1.4132510432681749</v>
      </c>
      <c r="P2612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3">
        <f t="shared" si="284"/>
        <v>42564.881076388891</v>
      </c>
      <c r="T2612" s="13">
        <f t="shared" si="285"/>
        <v>42604.290972222225</v>
      </c>
      <c r="U2612">
        <f t="shared" si="286"/>
        <v>9407.66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80"/>
        <v>27.906363636363636</v>
      </c>
      <c r="P2613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3">
        <f t="shared" si="284"/>
        <v>42704.335810185185</v>
      </c>
      <c r="T2613" s="13">
        <f t="shared" si="285"/>
        <v>42737.957638888889</v>
      </c>
      <c r="U2613">
        <f t="shared" si="286"/>
        <v>295970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80"/>
        <v>1.7176130000000001</v>
      </c>
      <c r="P2614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3">
        <f t="shared" si="284"/>
        <v>41982.143171296295</v>
      </c>
      <c r="T2614" s="13">
        <f t="shared" si="285"/>
        <v>42013.143171296295</v>
      </c>
      <c r="U2614">
        <f t="shared" si="286"/>
        <v>7176.130000000001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80"/>
        <v>1.0101333333333333</v>
      </c>
      <c r="P2615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3">
        <f t="shared" si="284"/>
        <v>41143.81821759259</v>
      </c>
      <c r="T2615" s="13">
        <f t="shared" si="285"/>
        <v>41173.81821759259</v>
      </c>
      <c r="U2615">
        <f t="shared" si="286"/>
        <v>76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80"/>
        <v>1.02</v>
      </c>
      <c r="P261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3">
        <f t="shared" si="284"/>
        <v>41730.708472222221</v>
      </c>
      <c r="T2616" s="13">
        <f t="shared" si="285"/>
        <v>41759.208333333336</v>
      </c>
      <c r="U2616">
        <f t="shared" si="286"/>
        <v>210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80"/>
        <v>1.6976511744127936</v>
      </c>
      <c r="P2617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3">
        <f t="shared" si="284"/>
        <v>42453.49726851852</v>
      </c>
      <c r="T2617" s="13">
        <f t="shared" si="285"/>
        <v>42490.5</v>
      </c>
      <c r="U2617">
        <f t="shared" si="286"/>
        <v>1396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80"/>
        <v>1.14534</v>
      </c>
      <c r="P2618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3">
        <f t="shared" si="284"/>
        <v>42211.99454861111</v>
      </c>
      <c r="T2618" s="13">
        <f t="shared" si="285"/>
        <v>42241.99454861111</v>
      </c>
      <c r="U2618">
        <f t="shared" si="286"/>
        <v>3633.5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80"/>
        <v>8.7759999999999998</v>
      </c>
      <c r="P2619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3">
        <f t="shared" si="284"/>
        <v>41902.874432870369</v>
      </c>
      <c r="T2619" s="13">
        <f t="shared" si="285"/>
        <v>41932.874432870369</v>
      </c>
      <c r="U2619">
        <f t="shared" si="286"/>
        <v>3888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80"/>
        <v>1.0538666666666667</v>
      </c>
      <c r="P2620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3">
        <f t="shared" si="284"/>
        <v>42279.792372685188</v>
      </c>
      <c r="T2620" s="13">
        <f t="shared" si="285"/>
        <v>42339.834039351852</v>
      </c>
      <c r="U2620">
        <f t="shared" si="286"/>
        <v>808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80"/>
        <v>1.8839999999999999</v>
      </c>
      <c r="P2621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3">
        <f t="shared" si="284"/>
        <v>42273.884305555555</v>
      </c>
      <c r="T2621" s="13">
        <f t="shared" si="285"/>
        <v>42300.458333333328</v>
      </c>
      <c r="U2621">
        <f t="shared" si="286"/>
        <v>884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80"/>
        <v>1.436523076923077</v>
      </c>
      <c r="P2622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3">
        <f t="shared" si="284"/>
        <v>42251.16715277778</v>
      </c>
      <c r="T2622" s="13">
        <f t="shared" si="285"/>
        <v>42288.041666666672</v>
      </c>
      <c r="U2622">
        <f t="shared" si="286"/>
        <v>28374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80"/>
        <v>1.4588000000000001</v>
      </c>
      <c r="P2623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3">
        <f t="shared" si="284"/>
        <v>42115.74754629629</v>
      </c>
      <c r="T2623" s="13">
        <f t="shared" si="285"/>
        <v>42145.74754629629</v>
      </c>
      <c r="U2623">
        <f t="shared" si="286"/>
        <v>6882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80"/>
        <v>1.3118399999999999</v>
      </c>
      <c r="P2624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3">
        <f t="shared" si="284"/>
        <v>42689.74324074074</v>
      </c>
      <c r="T2624" s="13">
        <f t="shared" si="285"/>
        <v>42734.74324074074</v>
      </c>
      <c r="U2624">
        <f t="shared" si="286"/>
        <v>467.76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80"/>
        <v>1.1399999999999999</v>
      </c>
      <c r="P2625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3">
        <f t="shared" si="284"/>
        <v>42692.256550925929</v>
      </c>
      <c r="T2625" s="13">
        <f t="shared" si="285"/>
        <v>42706.256550925929</v>
      </c>
      <c r="U2625">
        <f t="shared" si="286"/>
        <v>280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80"/>
        <v>13.794206249999998</v>
      </c>
      <c r="P2626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3">
        <f t="shared" si="284"/>
        <v>41144.42155092593</v>
      </c>
      <c r="T2626" s="13">
        <f t="shared" si="285"/>
        <v>41165.42155092593</v>
      </c>
      <c r="U2626">
        <f t="shared" si="286"/>
        <v>102353.65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87">E2627/D2627</f>
        <v>9.56</v>
      </c>
      <c r="P2627">
        <f t="shared" ref="P2627:P2690" si="288">E2627/L2627</f>
        <v>27.576923076923077</v>
      </c>
      <c r="Q2627" t="str">
        <f t="shared" ref="Q2627:Q2690" si="289">LEFT(N2627,SEARCH("/",N2627,1)-1)</f>
        <v>technology</v>
      </c>
      <c r="R2627" t="str">
        <f t="shared" ref="R2627:R2690" si="290">MID(N2627,SEARCH("/",N2627,1)+1,50)</f>
        <v>space exploration</v>
      </c>
      <c r="S2627" s="13">
        <f t="shared" ref="S2627:S2690" si="291">(((J2627/60)/60)/24)+DATE(1970,1,1)</f>
        <v>42658.810277777782</v>
      </c>
      <c r="T2627" s="13">
        <f t="shared" ref="T2627:T2690" si="292">(((I2627/60)/60)/24)+DATE(1970,1,1)</f>
        <v>42683.851944444439</v>
      </c>
      <c r="U2627">
        <f t="shared" ref="U2627:U2690" si="293">E2627-D2627</f>
        <v>1284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87"/>
        <v>1.1200000000000001</v>
      </c>
      <c r="P2628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3">
        <f t="shared" si="291"/>
        <v>42128.628113425926</v>
      </c>
      <c r="T2628" s="13">
        <f t="shared" si="292"/>
        <v>42158.628113425926</v>
      </c>
      <c r="U2628">
        <f t="shared" si="293"/>
        <v>300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87"/>
        <v>6.4666666666666668</v>
      </c>
      <c r="P2629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3">
        <f t="shared" si="291"/>
        <v>42304.829409722224</v>
      </c>
      <c r="T2629" s="13">
        <f t="shared" si="292"/>
        <v>42334.871076388896</v>
      </c>
      <c r="U2629">
        <f t="shared" si="293"/>
        <v>820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87"/>
        <v>1.1036948748510131</v>
      </c>
      <c r="P2630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3">
        <f t="shared" si="291"/>
        <v>41953.966053240743</v>
      </c>
      <c r="T2630" s="13">
        <f t="shared" si="292"/>
        <v>41973.966053240743</v>
      </c>
      <c r="U2630">
        <f t="shared" si="293"/>
        <v>87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87"/>
        <v>1.2774000000000001</v>
      </c>
      <c r="P2631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3">
        <f t="shared" si="291"/>
        <v>42108.538449074069</v>
      </c>
      <c r="T2631" s="13">
        <f t="shared" si="292"/>
        <v>42138.538449074069</v>
      </c>
      <c r="U2631">
        <f t="shared" si="293"/>
        <v>1387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87"/>
        <v>1.579</v>
      </c>
      <c r="P2632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3">
        <f t="shared" si="291"/>
        <v>42524.105462962965</v>
      </c>
      <c r="T2632" s="13">
        <f t="shared" si="292"/>
        <v>42551.416666666672</v>
      </c>
      <c r="U2632">
        <f t="shared" si="293"/>
        <v>1158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87"/>
        <v>1.1466525000000001</v>
      </c>
      <c r="P2633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3">
        <f t="shared" si="291"/>
        <v>42218.169293981482</v>
      </c>
      <c r="T2633" s="13">
        <f t="shared" si="292"/>
        <v>42246.169293981482</v>
      </c>
      <c r="U2633">
        <f t="shared" si="293"/>
        <v>2933.0499999999993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87"/>
        <v>1.3700934579439252</v>
      </c>
      <c r="P2634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3">
        <f t="shared" si="291"/>
        <v>42494.061793981484</v>
      </c>
      <c r="T2634" s="13">
        <f t="shared" si="292"/>
        <v>42519.061793981484</v>
      </c>
      <c r="U2634">
        <f t="shared" si="293"/>
        <v>396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87"/>
        <v>3.5461999999999998</v>
      </c>
      <c r="P2635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3">
        <f t="shared" si="291"/>
        <v>41667.823287037041</v>
      </c>
      <c r="T2635" s="13">
        <f t="shared" si="292"/>
        <v>41697.958333333336</v>
      </c>
      <c r="U2635">
        <f t="shared" si="293"/>
        <v>12731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87"/>
        <v>1.0602150537634409</v>
      </c>
      <c r="P263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3">
        <f t="shared" si="291"/>
        <v>42612.656493055561</v>
      </c>
      <c r="T2636" s="13">
        <f t="shared" si="292"/>
        <v>42642.656493055561</v>
      </c>
      <c r="U2636">
        <f t="shared" si="293"/>
        <v>56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87"/>
        <v>1</v>
      </c>
      <c r="P2637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3">
        <f t="shared" si="291"/>
        <v>42037.950937500005</v>
      </c>
      <c r="T2637" s="13">
        <f t="shared" si="292"/>
        <v>42072.909270833334</v>
      </c>
      <c r="U2637">
        <f t="shared" si="293"/>
        <v>0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87"/>
        <v>1.873</v>
      </c>
      <c r="P2638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3">
        <f t="shared" si="291"/>
        <v>42636.614745370374</v>
      </c>
      <c r="T2638" s="13">
        <f t="shared" si="292"/>
        <v>42659.041666666672</v>
      </c>
      <c r="U2638">
        <f t="shared" si="293"/>
        <v>873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87"/>
        <v>1.6619999999999999</v>
      </c>
      <c r="P2639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3">
        <f t="shared" si="291"/>
        <v>42639.549479166672</v>
      </c>
      <c r="T2639" s="13">
        <f t="shared" si="292"/>
        <v>42655.549479166672</v>
      </c>
      <c r="U2639">
        <f t="shared" si="293"/>
        <v>331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87"/>
        <v>1.0172910662824208</v>
      </c>
      <c r="P2640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3">
        <f t="shared" si="291"/>
        <v>41989.913136574076</v>
      </c>
      <c r="T2640" s="13">
        <f t="shared" si="292"/>
        <v>42019.913136574076</v>
      </c>
      <c r="U2640">
        <f t="shared" si="293"/>
        <v>6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87"/>
        <v>1.64</v>
      </c>
      <c r="P2641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3">
        <f t="shared" si="291"/>
        <v>42024.86513888889</v>
      </c>
      <c r="T2641" s="13">
        <f t="shared" si="292"/>
        <v>42054.86513888889</v>
      </c>
      <c r="U2641">
        <f t="shared" si="293"/>
        <v>192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87"/>
        <v>1.0566666666666666</v>
      </c>
      <c r="P2642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3">
        <f t="shared" si="291"/>
        <v>42103.160578703704</v>
      </c>
      <c r="T2642" s="13">
        <f t="shared" si="292"/>
        <v>42163.160578703704</v>
      </c>
      <c r="U2642">
        <f t="shared" si="293"/>
        <v>170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87"/>
        <v>0.01</v>
      </c>
      <c r="P2643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3">
        <f t="shared" si="291"/>
        <v>41880.827118055553</v>
      </c>
      <c r="T2643" s="13">
        <f t="shared" si="292"/>
        <v>41897.839583333334</v>
      </c>
      <c r="U2643">
        <f t="shared" si="293"/>
        <v>-1485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87"/>
        <v>0</v>
      </c>
      <c r="P2644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13">
        <f t="shared" si="291"/>
        <v>42536.246620370366</v>
      </c>
      <c r="T2644" s="13">
        <f t="shared" si="292"/>
        <v>42566.289583333331</v>
      </c>
      <c r="U2644">
        <f t="shared" si="293"/>
        <v>-500000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87"/>
        <v>0.33559730999999998</v>
      </c>
      <c r="P2645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3">
        <f t="shared" si="291"/>
        <v>42689.582349537035</v>
      </c>
      <c r="T2645" s="13">
        <f t="shared" si="292"/>
        <v>42725.332638888889</v>
      </c>
      <c r="U2645">
        <f t="shared" si="293"/>
        <v>-664402.68999999994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87"/>
        <v>2.053E-2</v>
      </c>
      <c r="P2646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3">
        <f t="shared" si="291"/>
        <v>42774.792071759264</v>
      </c>
      <c r="T2646" s="13">
        <f t="shared" si="292"/>
        <v>42804.792071759264</v>
      </c>
      <c r="U2646">
        <f t="shared" si="293"/>
        <v>-97947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87"/>
        <v>0.105</v>
      </c>
      <c r="P2647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3">
        <f t="shared" si="291"/>
        <v>41921.842627314814</v>
      </c>
      <c r="T2647" s="13">
        <f t="shared" si="292"/>
        <v>41951.884293981479</v>
      </c>
      <c r="U2647">
        <f t="shared" si="293"/>
        <v>-17900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87"/>
        <v>8.4172839999999999E-2</v>
      </c>
      <c r="P2648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3">
        <f t="shared" si="291"/>
        <v>42226.313298611116</v>
      </c>
      <c r="T2648" s="13">
        <f t="shared" si="292"/>
        <v>42256.313298611116</v>
      </c>
      <c r="U2648">
        <f t="shared" si="293"/>
        <v>-457913.58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87"/>
        <v>1.44E-2</v>
      </c>
      <c r="P2649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3">
        <f t="shared" si="291"/>
        <v>42200.261793981481</v>
      </c>
      <c r="T2649" s="13">
        <f t="shared" si="292"/>
        <v>42230.261793981481</v>
      </c>
      <c r="U2649">
        <f t="shared" si="293"/>
        <v>-2464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87"/>
        <v>8.8333333333333337E-3</v>
      </c>
      <c r="P2650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3">
        <f t="shared" si="291"/>
        <v>42408.714814814812</v>
      </c>
      <c r="T2650" s="13">
        <f t="shared" si="292"/>
        <v>42438.714814814812</v>
      </c>
      <c r="U2650">
        <f t="shared" si="293"/>
        <v>-11894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87"/>
        <v>9.9200000000000004E-4</v>
      </c>
      <c r="P2651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3">
        <f t="shared" si="291"/>
        <v>42341.99700231482</v>
      </c>
      <c r="T2651" s="13">
        <f t="shared" si="292"/>
        <v>42401.99700231482</v>
      </c>
      <c r="U2651">
        <f t="shared" si="293"/>
        <v>-124876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87"/>
        <v>5.966666666666667E-3</v>
      </c>
      <c r="P2652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3">
        <f t="shared" si="291"/>
        <v>42695.624340277776</v>
      </c>
      <c r="T2652" s="13">
        <f t="shared" si="292"/>
        <v>42725.624340277776</v>
      </c>
      <c r="U2652">
        <f t="shared" si="293"/>
        <v>-59642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87"/>
        <v>1.8689285714285714E-2</v>
      </c>
      <c r="P2653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3">
        <f t="shared" si="291"/>
        <v>42327.805659722217</v>
      </c>
      <c r="T2653" s="13">
        <f t="shared" si="292"/>
        <v>42355.805659722217</v>
      </c>
      <c r="U2653">
        <f t="shared" si="293"/>
        <v>-274767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87"/>
        <v>8.8500000000000002E-3</v>
      </c>
      <c r="P2654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3">
        <f t="shared" si="291"/>
        <v>41953.158854166672</v>
      </c>
      <c r="T2654" s="13">
        <f t="shared" si="292"/>
        <v>41983.158854166672</v>
      </c>
      <c r="U2654">
        <f t="shared" si="293"/>
        <v>-99115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87"/>
        <v>0.1152156862745098</v>
      </c>
      <c r="P2655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3">
        <f t="shared" si="291"/>
        <v>41771.651932870373</v>
      </c>
      <c r="T2655" s="13">
        <f t="shared" si="292"/>
        <v>41803.166666666664</v>
      </c>
      <c r="U2655">
        <f t="shared" si="293"/>
        <v>-45124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87"/>
        <v>5.1000000000000004E-4</v>
      </c>
      <c r="P265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3">
        <f t="shared" si="291"/>
        <v>42055.600995370376</v>
      </c>
      <c r="T2656" s="13">
        <f t="shared" si="292"/>
        <v>42115.559328703705</v>
      </c>
      <c r="U2656">
        <f t="shared" si="293"/>
        <v>-99949</v>
      </c>
    </row>
    <row r="2657" spans="1:21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87"/>
        <v>0.21033333333333334</v>
      </c>
      <c r="P2657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3">
        <f t="shared" si="291"/>
        <v>42381.866284722222</v>
      </c>
      <c r="T2657" s="13">
        <f t="shared" si="292"/>
        <v>42409.833333333328</v>
      </c>
      <c r="U2657">
        <f t="shared" si="293"/>
        <v>-11845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87"/>
        <v>0.11436666666666667</v>
      </c>
      <c r="P2658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3">
        <f t="shared" si="291"/>
        <v>42767.688518518517</v>
      </c>
      <c r="T2658" s="13">
        <f t="shared" si="292"/>
        <v>42806.791666666672</v>
      </c>
      <c r="U2658">
        <f t="shared" si="293"/>
        <v>-132845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87"/>
        <v>0.18737933333333334</v>
      </c>
      <c r="P2659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3">
        <f t="shared" si="291"/>
        <v>42551.928854166668</v>
      </c>
      <c r="T2659" s="13">
        <f t="shared" si="292"/>
        <v>42585.0625</v>
      </c>
      <c r="U2659">
        <f t="shared" si="293"/>
        <v>-24378.62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87"/>
        <v>9.2857142857142856E-4</v>
      </c>
      <c r="P2660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3">
        <f t="shared" si="291"/>
        <v>42551.884189814817</v>
      </c>
      <c r="T2660" s="13">
        <f t="shared" si="292"/>
        <v>42581.884189814817</v>
      </c>
      <c r="U2660">
        <f t="shared" si="293"/>
        <v>-97909</v>
      </c>
    </row>
    <row r="2661" spans="1:21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87"/>
        <v>2.720408163265306E-2</v>
      </c>
      <c r="P2661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3">
        <f t="shared" si="291"/>
        <v>42082.069560185191</v>
      </c>
      <c r="T2661" s="13">
        <f t="shared" si="292"/>
        <v>42112.069560185191</v>
      </c>
      <c r="U2661">
        <f t="shared" si="293"/>
        <v>-47667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87"/>
        <v>9.5E-4</v>
      </c>
      <c r="P2662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3">
        <f t="shared" si="291"/>
        <v>42272.713171296295</v>
      </c>
      <c r="T2662" s="13">
        <f t="shared" si="292"/>
        <v>42332.754837962959</v>
      </c>
      <c r="U2662">
        <f t="shared" si="293"/>
        <v>-19981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87"/>
        <v>1.0289999999999999</v>
      </c>
      <c r="P2663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3">
        <f t="shared" si="291"/>
        <v>41542.958449074074</v>
      </c>
      <c r="T2663" s="13">
        <f t="shared" si="292"/>
        <v>41572.958449074074</v>
      </c>
      <c r="U2663">
        <f t="shared" si="293"/>
        <v>145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87"/>
        <v>1.0680000000000001</v>
      </c>
      <c r="P2664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3">
        <f t="shared" si="291"/>
        <v>42207.746678240743</v>
      </c>
      <c r="T2664" s="13">
        <f t="shared" si="292"/>
        <v>42237.746678240743</v>
      </c>
      <c r="U2664">
        <f t="shared" si="293"/>
        <v>1360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87"/>
        <v>1.0459624999999999</v>
      </c>
      <c r="P2665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3">
        <f t="shared" si="291"/>
        <v>42222.622766203705</v>
      </c>
      <c r="T2665" s="13">
        <f t="shared" si="292"/>
        <v>42251.625</v>
      </c>
      <c r="U2665">
        <f t="shared" si="293"/>
        <v>919.25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87"/>
        <v>1.0342857142857143</v>
      </c>
      <c r="P2666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3">
        <f t="shared" si="291"/>
        <v>42313.02542824074</v>
      </c>
      <c r="T2666" s="13">
        <f t="shared" si="292"/>
        <v>42347.290972222225</v>
      </c>
      <c r="U2666">
        <f t="shared" si="293"/>
        <v>600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87"/>
        <v>1.2314285714285715</v>
      </c>
      <c r="P2667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3">
        <f t="shared" si="291"/>
        <v>42083.895532407405</v>
      </c>
      <c r="T2667" s="13">
        <f t="shared" si="292"/>
        <v>42128.895532407405</v>
      </c>
      <c r="U2667">
        <f t="shared" si="293"/>
        <v>810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87"/>
        <v>1.592951</v>
      </c>
      <c r="P2668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3">
        <f t="shared" si="291"/>
        <v>42235.764340277776</v>
      </c>
      <c r="T2668" s="13">
        <f t="shared" si="292"/>
        <v>42272.875</v>
      </c>
      <c r="U2668">
        <f t="shared" si="293"/>
        <v>5929.51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87"/>
        <v>1.1066666666666667</v>
      </c>
      <c r="P2669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3">
        <f t="shared" si="291"/>
        <v>42380.926111111112</v>
      </c>
      <c r="T2669" s="13">
        <f t="shared" si="292"/>
        <v>42410.926111111112</v>
      </c>
      <c r="U2669">
        <f t="shared" si="293"/>
        <v>160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87"/>
        <v>1.7070000000000001</v>
      </c>
      <c r="P2670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3">
        <f t="shared" si="291"/>
        <v>42275.588715277772</v>
      </c>
      <c r="T2670" s="13">
        <f t="shared" si="292"/>
        <v>42317.60555555555</v>
      </c>
      <c r="U2670">
        <f t="shared" si="293"/>
        <v>707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87"/>
        <v>1.25125</v>
      </c>
      <c r="P2671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3">
        <f t="shared" si="291"/>
        <v>42319.035833333335</v>
      </c>
      <c r="T2671" s="13">
        <f t="shared" si="292"/>
        <v>42379.035833333335</v>
      </c>
      <c r="U2671">
        <f t="shared" si="293"/>
        <v>201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87"/>
        <v>6.4158609339642042E-2</v>
      </c>
      <c r="P2672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3">
        <f t="shared" si="291"/>
        <v>41821.020601851851</v>
      </c>
      <c r="T2672" s="13">
        <f t="shared" si="292"/>
        <v>41849.020601851851</v>
      </c>
      <c r="U2672">
        <f t="shared" si="293"/>
        <v>-36393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87"/>
        <v>0.11344</v>
      </c>
      <c r="P2673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3">
        <f t="shared" si="291"/>
        <v>41962.749027777783</v>
      </c>
      <c r="T2673" s="13">
        <f t="shared" si="292"/>
        <v>41992.818055555559</v>
      </c>
      <c r="U2673">
        <f t="shared" si="293"/>
        <v>-22164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87"/>
        <v>0.33189999999999997</v>
      </c>
      <c r="P2674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3">
        <f t="shared" si="291"/>
        <v>42344.884143518517</v>
      </c>
      <c r="T2674" s="13">
        <f t="shared" si="292"/>
        <v>42366.25</v>
      </c>
      <c r="U2674">
        <f t="shared" si="293"/>
        <v>-6681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87"/>
        <v>0.27579999999999999</v>
      </c>
      <c r="P2675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3">
        <f t="shared" si="291"/>
        <v>41912.541655092595</v>
      </c>
      <c r="T2675" s="13">
        <f t="shared" si="292"/>
        <v>41941.947916666664</v>
      </c>
      <c r="U2675">
        <f t="shared" si="293"/>
        <v>-28968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87"/>
        <v>0.62839999999999996</v>
      </c>
      <c r="P2676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3">
        <f t="shared" si="291"/>
        <v>42529.632754629631</v>
      </c>
      <c r="T2676" s="13">
        <f t="shared" si="292"/>
        <v>42556.207638888889</v>
      </c>
      <c r="U2676">
        <f t="shared" si="293"/>
        <v>-13006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87"/>
        <v>7.5880000000000003E-2</v>
      </c>
      <c r="P2677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3">
        <f t="shared" si="291"/>
        <v>41923.857511574075</v>
      </c>
      <c r="T2677" s="13">
        <f t="shared" si="292"/>
        <v>41953.899178240739</v>
      </c>
      <c r="U2677">
        <f t="shared" si="293"/>
        <v>-23103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87"/>
        <v>0.50380952380952382</v>
      </c>
      <c r="P2678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3">
        <f t="shared" si="291"/>
        <v>42482.624699074076</v>
      </c>
      <c r="T2678" s="13">
        <f t="shared" si="292"/>
        <v>42512.624699074076</v>
      </c>
      <c r="U2678">
        <f t="shared" si="293"/>
        <v>-1042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87"/>
        <v>0.17512820512820512</v>
      </c>
      <c r="P2679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3">
        <f t="shared" si="291"/>
        <v>41793.029432870368</v>
      </c>
      <c r="T2679" s="13">
        <f t="shared" si="292"/>
        <v>41823.029432870368</v>
      </c>
      <c r="U2679">
        <f t="shared" si="293"/>
        <v>-16085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87"/>
        <v>1.3750000000000001E-4</v>
      </c>
      <c r="P2680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3">
        <f t="shared" si="291"/>
        <v>42241.798206018517</v>
      </c>
      <c r="T2680" s="13">
        <f t="shared" si="292"/>
        <v>42271.798206018517</v>
      </c>
      <c r="U2680">
        <f t="shared" si="293"/>
        <v>-7998900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87"/>
        <v>3.3E-3</v>
      </c>
      <c r="P2681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3">
        <f t="shared" si="291"/>
        <v>42033.001087962963</v>
      </c>
      <c r="T2681" s="13">
        <f t="shared" si="292"/>
        <v>42063.001087962963</v>
      </c>
      <c r="U2681">
        <f t="shared" si="293"/>
        <v>-39868</v>
      </c>
    </row>
    <row r="2682" spans="1:21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87"/>
        <v>8.6250000000000007E-3</v>
      </c>
      <c r="P2682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3">
        <f t="shared" si="291"/>
        <v>42436.211701388893</v>
      </c>
      <c r="T2682" s="13">
        <f t="shared" si="292"/>
        <v>42466.170034722221</v>
      </c>
      <c r="U2682">
        <f t="shared" si="293"/>
        <v>-31724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87"/>
        <v>6.875E-3</v>
      </c>
      <c r="P2683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3">
        <f t="shared" si="291"/>
        <v>41805.895254629628</v>
      </c>
      <c r="T2683" s="13">
        <f t="shared" si="292"/>
        <v>41830.895254629628</v>
      </c>
      <c r="U2683">
        <f t="shared" si="293"/>
        <v>-7945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87"/>
        <v>0.28299999999999997</v>
      </c>
      <c r="P2684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3">
        <f t="shared" si="291"/>
        <v>41932.871990740743</v>
      </c>
      <c r="T2684" s="13">
        <f t="shared" si="292"/>
        <v>41965.249305555553</v>
      </c>
      <c r="U2684">
        <f t="shared" si="293"/>
        <v>-4302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87"/>
        <v>2.3999999999999998E-3</v>
      </c>
      <c r="P2685">
        <f t="shared" si="288"/>
        <v>12</v>
      </c>
      <c r="Q2685" t="str">
        <f t="shared" si="289"/>
        <v>food</v>
      </c>
      <c r="R2685" t="str">
        <f t="shared" si="290"/>
        <v>food trucks</v>
      </c>
      <c r="S2685" s="13">
        <f t="shared" si="291"/>
        <v>42034.75509259259</v>
      </c>
      <c r="T2685" s="13">
        <f t="shared" si="292"/>
        <v>42064.75509259259</v>
      </c>
      <c r="U2685">
        <f t="shared" si="293"/>
        <v>-14964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87"/>
        <v>1.1428571428571429E-2</v>
      </c>
      <c r="P268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3">
        <f t="shared" si="291"/>
        <v>41820.914641203701</v>
      </c>
      <c r="T2686" s="13">
        <f t="shared" si="292"/>
        <v>41860.914641203701</v>
      </c>
      <c r="U2686">
        <f t="shared" si="293"/>
        <v>-69200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87"/>
        <v>2.0000000000000001E-4</v>
      </c>
      <c r="P2687">
        <f t="shared" si="288"/>
        <v>10</v>
      </c>
      <c r="Q2687" t="str">
        <f t="shared" si="289"/>
        <v>food</v>
      </c>
      <c r="R2687" t="str">
        <f t="shared" si="290"/>
        <v>food trucks</v>
      </c>
      <c r="S2687" s="13">
        <f t="shared" si="291"/>
        <v>42061.69594907407</v>
      </c>
      <c r="T2687" s="13">
        <f t="shared" si="292"/>
        <v>42121.654282407413</v>
      </c>
      <c r="U2687">
        <f t="shared" si="293"/>
        <v>-49990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87"/>
        <v>0</v>
      </c>
      <c r="P2688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13">
        <f t="shared" si="291"/>
        <v>41892.974803240737</v>
      </c>
      <c r="T2688" s="13">
        <f t="shared" si="292"/>
        <v>41912.974803240737</v>
      </c>
      <c r="U2688">
        <f t="shared" si="293"/>
        <v>-30000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87"/>
        <v>0</v>
      </c>
      <c r="P2689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13">
        <f t="shared" si="291"/>
        <v>42154.64025462963</v>
      </c>
      <c r="T2689" s="13">
        <f t="shared" si="292"/>
        <v>42184.64025462963</v>
      </c>
      <c r="U2689">
        <f t="shared" si="293"/>
        <v>-15000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87"/>
        <v>1.48E-3</v>
      </c>
      <c r="P2690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3">
        <f t="shared" si="291"/>
        <v>42028.118865740747</v>
      </c>
      <c r="T2690" s="13">
        <f t="shared" si="292"/>
        <v>42059.125</v>
      </c>
      <c r="U2690">
        <f t="shared" si="293"/>
        <v>-49926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94">E2691/D2691</f>
        <v>2.8571428571428571E-5</v>
      </c>
      <c r="P2691">
        <f t="shared" ref="P2691:P2754" si="295">E2691/L2691</f>
        <v>1</v>
      </c>
      <c r="Q2691" t="str">
        <f t="shared" ref="Q2691:Q2754" si="296">LEFT(N2691,SEARCH("/",N2691,1)-1)</f>
        <v>food</v>
      </c>
      <c r="R2691" t="str">
        <f t="shared" ref="R2691:R2754" si="297">MID(N2691,SEARCH("/",N2691,1)+1,50)</f>
        <v>food trucks</v>
      </c>
      <c r="S2691" s="13">
        <f t="shared" ref="S2691:S2754" si="298">(((J2691/60)/60)/24)+DATE(1970,1,1)</f>
        <v>42551.961689814809</v>
      </c>
      <c r="T2691" s="13">
        <f t="shared" ref="T2691:T2754" si="299">(((I2691/60)/60)/24)+DATE(1970,1,1)</f>
        <v>42581.961689814809</v>
      </c>
      <c r="U2691">
        <f t="shared" ref="U2691:U2754" si="300">E2691-D2691</f>
        <v>-34999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94"/>
        <v>0.107325</v>
      </c>
      <c r="P2692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3">
        <f t="shared" si="298"/>
        <v>42113.105046296296</v>
      </c>
      <c r="T2692" s="13">
        <f t="shared" si="299"/>
        <v>42158.105046296296</v>
      </c>
      <c r="U2692">
        <f t="shared" si="300"/>
        <v>-71414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94"/>
        <v>5.3846153846153844E-4</v>
      </c>
      <c r="P2693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3">
        <f t="shared" si="298"/>
        <v>42089.724039351851</v>
      </c>
      <c r="T2693" s="13">
        <f t="shared" si="299"/>
        <v>42134.724039351851</v>
      </c>
      <c r="U2693">
        <f t="shared" si="300"/>
        <v>-64965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94"/>
        <v>7.1428571428571426E-3</v>
      </c>
      <c r="P2694">
        <f t="shared" si="295"/>
        <v>25</v>
      </c>
      <c r="Q2694" t="str">
        <f t="shared" si="296"/>
        <v>food</v>
      </c>
      <c r="R2694" t="str">
        <f t="shared" si="297"/>
        <v>food trucks</v>
      </c>
      <c r="S2694" s="13">
        <f t="shared" si="298"/>
        <v>42058.334027777775</v>
      </c>
      <c r="T2694" s="13">
        <f t="shared" si="299"/>
        <v>42088.292361111111</v>
      </c>
      <c r="U2694">
        <f t="shared" si="300"/>
        <v>-3475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94"/>
        <v>8.0000000000000002E-3</v>
      </c>
      <c r="P2695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3">
        <f t="shared" si="298"/>
        <v>41834.138495370367</v>
      </c>
      <c r="T2695" s="13">
        <f t="shared" si="299"/>
        <v>41864.138495370367</v>
      </c>
      <c r="U2695">
        <f t="shared" si="300"/>
        <v>-4960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94"/>
        <v>3.3333333333333335E-5</v>
      </c>
      <c r="P2696">
        <f t="shared" si="295"/>
        <v>1</v>
      </c>
      <c r="Q2696" t="str">
        <f t="shared" si="296"/>
        <v>food</v>
      </c>
      <c r="R2696" t="str">
        <f t="shared" si="297"/>
        <v>food trucks</v>
      </c>
      <c r="S2696" s="13">
        <f t="shared" si="298"/>
        <v>41878.140497685185</v>
      </c>
      <c r="T2696" s="13">
        <f t="shared" si="299"/>
        <v>41908.140497685185</v>
      </c>
      <c r="U2696">
        <f t="shared" si="300"/>
        <v>-29999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94"/>
        <v>4.7333333333333333E-3</v>
      </c>
      <c r="P2697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3">
        <f t="shared" si="298"/>
        <v>42048.181921296295</v>
      </c>
      <c r="T2697" s="13">
        <f t="shared" si="299"/>
        <v>42108.14025462963</v>
      </c>
      <c r="U2697">
        <f t="shared" si="300"/>
        <v>-14929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94"/>
        <v>5.6500000000000002E-2</v>
      </c>
      <c r="P2698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3">
        <f t="shared" si="298"/>
        <v>41964.844444444447</v>
      </c>
      <c r="T2698" s="13">
        <f t="shared" si="299"/>
        <v>41998.844444444447</v>
      </c>
      <c r="U2698">
        <f t="shared" si="300"/>
        <v>-56610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94"/>
        <v>0.26352173913043481</v>
      </c>
      <c r="P2699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3">
        <f t="shared" si="298"/>
        <v>42187.940081018518</v>
      </c>
      <c r="T2699" s="13">
        <f t="shared" si="299"/>
        <v>42218.916666666672</v>
      </c>
      <c r="U2699">
        <f t="shared" si="300"/>
        <v>-16939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94"/>
        <v>3.2512500000000002E-3</v>
      </c>
      <c r="P2700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3">
        <f t="shared" si="298"/>
        <v>41787.898240740738</v>
      </c>
      <c r="T2700" s="13">
        <f t="shared" si="299"/>
        <v>41817.898240740738</v>
      </c>
      <c r="U2700">
        <f t="shared" si="300"/>
        <v>-7973.99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94"/>
        <v>0</v>
      </c>
      <c r="P2701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13">
        <f t="shared" si="298"/>
        <v>41829.896562499998</v>
      </c>
      <c r="T2701" s="13">
        <f t="shared" si="299"/>
        <v>41859.896562499998</v>
      </c>
      <c r="U2701">
        <f t="shared" si="300"/>
        <v>-2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94"/>
        <v>7.0007000700070005E-3</v>
      </c>
      <c r="P2702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3">
        <f t="shared" si="298"/>
        <v>41870.87467592593</v>
      </c>
      <c r="T2702" s="13">
        <f t="shared" si="299"/>
        <v>41900.87467592593</v>
      </c>
      <c r="U2702">
        <f t="shared" si="300"/>
        <v>-9929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94"/>
        <v>0.46176470588235297</v>
      </c>
      <c r="P2703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3">
        <f t="shared" si="298"/>
        <v>42801.774699074071</v>
      </c>
      <c r="T2703" s="13">
        <f t="shared" si="299"/>
        <v>42832.733032407406</v>
      </c>
      <c r="U2703">
        <f t="shared" si="300"/>
        <v>-1830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94"/>
        <v>0.34410000000000002</v>
      </c>
      <c r="P2704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3">
        <f t="shared" si="298"/>
        <v>42800.801817129628</v>
      </c>
      <c r="T2704" s="13">
        <f t="shared" si="299"/>
        <v>42830.760150462964</v>
      </c>
      <c r="U2704">
        <f t="shared" si="300"/>
        <v>-6559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94"/>
        <v>1.0375000000000001</v>
      </c>
      <c r="P2705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3">
        <f t="shared" si="298"/>
        <v>42756.690162037034</v>
      </c>
      <c r="T2705" s="13">
        <f t="shared" si="299"/>
        <v>42816.648495370369</v>
      </c>
      <c r="U2705">
        <f t="shared" si="300"/>
        <v>1500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94"/>
        <v>6.0263157894736845E-2</v>
      </c>
      <c r="P2706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3">
        <f t="shared" si="298"/>
        <v>42787.862430555557</v>
      </c>
      <c r="T2706" s="13">
        <f t="shared" si="299"/>
        <v>42830.820763888885</v>
      </c>
      <c r="U2706">
        <f t="shared" si="300"/>
        <v>-17855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94"/>
        <v>0.10539393939393939</v>
      </c>
      <c r="P2707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3">
        <f t="shared" si="298"/>
        <v>42773.916180555556</v>
      </c>
      <c r="T2707" s="13">
        <f t="shared" si="299"/>
        <v>42818.874513888892</v>
      </c>
      <c r="U2707">
        <f t="shared" si="300"/>
        <v>-14761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94"/>
        <v>1.1229714285714285</v>
      </c>
      <c r="P2708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3">
        <f t="shared" si="298"/>
        <v>41899.294942129629</v>
      </c>
      <c r="T2708" s="13">
        <f t="shared" si="299"/>
        <v>41928.290972222225</v>
      </c>
      <c r="U2708">
        <f t="shared" si="300"/>
        <v>4304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94"/>
        <v>3.50844625</v>
      </c>
      <c r="P2709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3">
        <f t="shared" si="298"/>
        <v>41391.782905092594</v>
      </c>
      <c r="T2709" s="13">
        <f t="shared" si="299"/>
        <v>41421.290972222225</v>
      </c>
      <c r="U2709">
        <f t="shared" si="300"/>
        <v>20067.57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94"/>
        <v>2.3321535</v>
      </c>
      <c r="P2710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3">
        <f t="shared" si="298"/>
        <v>42512.698217592595</v>
      </c>
      <c r="T2710" s="13">
        <f t="shared" si="299"/>
        <v>42572.698217592595</v>
      </c>
      <c r="U2710">
        <f t="shared" si="300"/>
        <v>26643.07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94"/>
        <v>1.01606</v>
      </c>
      <c r="P2711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3">
        <f t="shared" si="298"/>
        <v>42612.149780092594</v>
      </c>
      <c r="T2711" s="13">
        <f t="shared" si="299"/>
        <v>42647.165972222225</v>
      </c>
      <c r="U2711">
        <f t="shared" si="300"/>
        <v>803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94"/>
        <v>1.5390035000000002</v>
      </c>
      <c r="P2712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3">
        <f t="shared" si="298"/>
        <v>41828.229490740741</v>
      </c>
      <c r="T2712" s="13">
        <f t="shared" si="299"/>
        <v>41860.083333333336</v>
      </c>
      <c r="U2712">
        <f t="shared" si="300"/>
        <v>32340.210000000006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94"/>
        <v>1.007161125319693</v>
      </c>
      <c r="P2713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3">
        <f t="shared" si="298"/>
        <v>41780.745254629634</v>
      </c>
      <c r="T2713" s="13">
        <f t="shared" si="299"/>
        <v>41810.917361111111</v>
      </c>
      <c r="U2713">
        <f t="shared" si="300"/>
        <v>28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94"/>
        <v>1.3138181818181818</v>
      </c>
      <c r="P2714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3">
        <f t="shared" si="298"/>
        <v>41432.062037037038</v>
      </c>
      <c r="T2714" s="13">
        <f t="shared" si="299"/>
        <v>41468.75</v>
      </c>
      <c r="U2714">
        <f t="shared" si="300"/>
        <v>1726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94"/>
        <v>1.0224133333333334</v>
      </c>
      <c r="P2715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3">
        <f t="shared" si="298"/>
        <v>42322.653749999998</v>
      </c>
      <c r="T2715" s="13">
        <f t="shared" si="299"/>
        <v>42362.653749999998</v>
      </c>
      <c r="U2715">
        <f t="shared" si="300"/>
        <v>3362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94"/>
        <v>1.1635599999999999</v>
      </c>
      <c r="P2716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3">
        <f t="shared" si="298"/>
        <v>42629.655046296291</v>
      </c>
      <c r="T2716" s="13">
        <f t="shared" si="299"/>
        <v>42657.958333333328</v>
      </c>
      <c r="U2716">
        <f t="shared" si="300"/>
        <v>4089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94"/>
        <v>2.6462241666666664</v>
      </c>
      <c r="P2717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3">
        <f t="shared" si="298"/>
        <v>42387.398472222223</v>
      </c>
      <c r="T2717" s="13">
        <f t="shared" si="299"/>
        <v>42421.398472222223</v>
      </c>
      <c r="U2717">
        <f t="shared" si="300"/>
        <v>19754.689999999999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94"/>
        <v>1.1998010000000001</v>
      </c>
      <c r="P2718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3">
        <f t="shared" si="298"/>
        <v>42255.333252314813</v>
      </c>
      <c r="T2718" s="13">
        <f t="shared" si="299"/>
        <v>42285.333252314813</v>
      </c>
      <c r="U2718">
        <f t="shared" si="300"/>
        <v>1998.0100000000002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94"/>
        <v>1.2010400000000001</v>
      </c>
      <c r="P2719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3">
        <f t="shared" si="298"/>
        <v>41934.914918981485</v>
      </c>
      <c r="T2719" s="13">
        <f t="shared" si="299"/>
        <v>41979.956585648149</v>
      </c>
      <c r="U2719">
        <f t="shared" si="300"/>
        <v>5026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94"/>
        <v>1.0358333333333334</v>
      </c>
      <c r="P2720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3">
        <f t="shared" si="298"/>
        <v>42465.596585648149</v>
      </c>
      <c r="T2720" s="13">
        <f t="shared" si="299"/>
        <v>42493.958333333328</v>
      </c>
      <c r="U2720">
        <f t="shared" si="300"/>
        <v>645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94"/>
        <v>1.0883333333333334</v>
      </c>
      <c r="P2721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3">
        <f t="shared" si="298"/>
        <v>42418.031180555554</v>
      </c>
      <c r="T2721" s="13">
        <f t="shared" si="299"/>
        <v>42477.989513888882</v>
      </c>
      <c r="U2721">
        <f t="shared" si="300"/>
        <v>530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94"/>
        <v>1.1812400000000001</v>
      </c>
      <c r="P2722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3">
        <f t="shared" si="298"/>
        <v>42655.465891203698</v>
      </c>
      <c r="T2722" s="13">
        <f t="shared" si="299"/>
        <v>42685.507557870369</v>
      </c>
      <c r="U2722">
        <f t="shared" si="300"/>
        <v>4531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94"/>
        <v>14.62</v>
      </c>
      <c r="P2723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3">
        <f t="shared" si="298"/>
        <v>41493.543958333335</v>
      </c>
      <c r="T2723" s="13">
        <f t="shared" si="299"/>
        <v>41523.791666666664</v>
      </c>
      <c r="U2723">
        <f t="shared" si="300"/>
        <v>10215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94"/>
        <v>2.5253999999999999</v>
      </c>
      <c r="P2724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3">
        <f t="shared" si="298"/>
        <v>42704.857094907406</v>
      </c>
      <c r="T2724" s="13">
        <f t="shared" si="299"/>
        <v>42764.857094907406</v>
      </c>
      <c r="U2724">
        <f t="shared" si="300"/>
        <v>7627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94"/>
        <v>1.4005000000000001</v>
      </c>
      <c r="P2725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3">
        <f t="shared" si="298"/>
        <v>41944.83898148148</v>
      </c>
      <c r="T2725" s="13">
        <f t="shared" si="299"/>
        <v>42004.880648148144</v>
      </c>
      <c r="U2725">
        <f t="shared" si="300"/>
        <v>4806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94"/>
        <v>2.9687520259319289</v>
      </c>
      <c r="P2726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3">
        <f t="shared" si="298"/>
        <v>42199.32707175926</v>
      </c>
      <c r="T2726" s="13">
        <f t="shared" si="299"/>
        <v>42231.32707175926</v>
      </c>
      <c r="U2726">
        <f t="shared" si="300"/>
        <v>4858.88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94"/>
        <v>1.445425</v>
      </c>
      <c r="P2727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3">
        <f t="shared" si="298"/>
        <v>42745.744618055556</v>
      </c>
      <c r="T2727" s="13">
        <f t="shared" si="299"/>
        <v>42795.744618055556</v>
      </c>
      <c r="U2727">
        <f t="shared" si="300"/>
        <v>17817</v>
      </c>
    </row>
    <row r="2728" spans="1:21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94"/>
        <v>1.05745</v>
      </c>
      <c r="P2728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3">
        <f t="shared" si="298"/>
        <v>42452.579988425925</v>
      </c>
      <c r="T2728" s="13">
        <f t="shared" si="299"/>
        <v>42482.579988425925</v>
      </c>
      <c r="U2728">
        <f t="shared" si="300"/>
        <v>5745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94"/>
        <v>4.9321000000000002</v>
      </c>
      <c r="P2729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3">
        <f t="shared" si="298"/>
        <v>42198.676655092597</v>
      </c>
      <c r="T2729" s="13">
        <f t="shared" si="299"/>
        <v>42223.676655092597</v>
      </c>
      <c r="U2729">
        <f t="shared" si="300"/>
        <v>39321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94"/>
        <v>2.0182666666666669</v>
      </c>
      <c r="P2730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3">
        <f t="shared" si="298"/>
        <v>42333.59993055556</v>
      </c>
      <c r="T2730" s="13">
        <f t="shared" si="299"/>
        <v>42368.59993055556</v>
      </c>
      <c r="U2730">
        <f t="shared" si="300"/>
        <v>15274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94"/>
        <v>1.0444</v>
      </c>
      <c r="P2731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3">
        <f t="shared" si="298"/>
        <v>42095.240706018521</v>
      </c>
      <c r="T2731" s="13">
        <f t="shared" si="299"/>
        <v>42125.240706018521</v>
      </c>
      <c r="U2731">
        <f t="shared" si="300"/>
        <v>333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94"/>
        <v>1.7029262962962963</v>
      </c>
      <c r="P2732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3">
        <f t="shared" si="298"/>
        <v>41351.541377314818</v>
      </c>
      <c r="T2732" s="13">
        <f t="shared" si="299"/>
        <v>41386.541377314818</v>
      </c>
      <c r="U2732">
        <f t="shared" si="300"/>
        <v>18979.010000000002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94"/>
        <v>1.0430333333333333</v>
      </c>
      <c r="P2733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3">
        <f t="shared" si="298"/>
        <v>41872.525717592594</v>
      </c>
      <c r="T2733" s="13">
        <f t="shared" si="299"/>
        <v>41930.166666666664</v>
      </c>
      <c r="U2733">
        <f t="shared" si="300"/>
        <v>1291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94"/>
        <v>1.1825000000000001</v>
      </c>
      <c r="P2734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3">
        <f t="shared" si="298"/>
        <v>41389.808194444442</v>
      </c>
      <c r="T2734" s="13">
        <f t="shared" si="299"/>
        <v>41422</v>
      </c>
      <c r="U2734">
        <f t="shared" si="300"/>
        <v>2190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94"/>
        <v>1.07538</v>
      </c>
      <c r="P2735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3">
        <f t="shared" si="298"/>
        <v>42044.272847222222</v>
      </c>
      <c r="T2735" s="13">
        <f t="shared" si="299"/>
        <v>42104.231180555551</v>
      </c>
      <c r="U2735">
        <f t="shared" si="300"/>
        <v>3769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94"/>
        <v>22603</v>
      </c>
      <c r="P2736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3">
        <f t="shared" si="298"/>
        <v>42626.668888888889</v>
      </c>
      <c r="T2736" s="13">
        <f t="shared" si="299"/>
        <v>42656.915972222225</v>
      </c>
      <c r="U2736">
        <f t="shared" si="300"/>
        <v>22602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94"/>
        <v>9.7813466666666677</v>
      </c>
      <c r="P2737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3">
        <f t="shared" si="298"/>
        <v>41316.120949074073</v>
      </c>
      <c r="T2737" s="13">
        <f t="shared" si="299"/>
        <v>41346.833333333336</v>
      </c>
      <c r="U2737">
        <f t="shared" si="300"/>
        <v>6586.01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94"/>
        <v>1.2290000000000001</v>
      </c>
      <c r="P2738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3">
        <f t="shared" si="298"/>
        <v>41722.666354166664</v>
      </c>
      <c r="T2738" s="13">
        <f t="shared" si="299"/>
        <v>41752.666354166664</v>
      </c>
      <c r="U2738">
        <f t="shared" si="300"/>
        <v>1832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94"/>
        <v>2.4606080000000001</v>
      </c>
      <c r="P2739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3">
        <f t="shared" si="298"/>
        <v>41611.917673611111</v>
      </c>
      <c r="T2739" s="13">
        <f t="shared" si="299"/>
        <v>41654.791666666664</v>
      </c>
      <c r="U2739">
        <f t="shared" si="300"/>
        <v>43818.240000000005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94"/>
        <v>1.4794</v>
      </c>
      <c r="P2740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3">
        <f t="shared" si="298"/>
        <v>42620.143564814818</v>
      </c>
      <c r="T2740" s="13">
        <f t="shared" si="299"/>
        <v>42680.143564814818</v>
      </c>
      <c r="U2740">
        <f t="shared" si="300"/>
        <v>2397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94"/>
        <v>3.8409090909090908</v>
      </c>
      <c r="P2741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3">
        <f t="shared" si="298"/>
        <v>41719.887928240743</v>
      </c>
      <c r="T2741" s="13">
        <f t="shared" si="299"/>
        <v>41764.887928240743</v>
      </c>
      <c r="U2741">
        <f t="shared" si="300"/>
        <v>3125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94"/>
        <v>1.0333333333333334</v>
      </c>
      <c r="P2742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3">
        <f t="shared" si="298"/>
        <v>42045.031851851847</v>
      </c>
      <c r="T2742" s="13">
        <f t="shared" si="299"/>
        <v>42074.99018518519</v>
      </c>
      <c r="U2742">
        <f t="shared" si="300"/>
        <v>10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94"/>
        <v>4.3750000000000004E-3</v>
      </c>
      <c r="P2743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3">
        <f t="shared" si="298"/>
        <v>41911.657430555555</v>
      </c>
      <c r="T2743" s="13">
        <f t="shared" si="299"/>
        <v>41932.088194444441</v>
      </c>
      <c r="U2743">
        <f t="shared" si="300"/>
        <v>-7965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94"/>
        <v>0.29239999999999999</v>
      </c>
      <c r="P2744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3">
        <f t="shared" si="298"/>
        <v>41030.719756944447</v>
      </c>
      <c r="T2744" s="13">
        <f t="shared" si="299"/>
        <v>41044.719756944447</v>
      </c>
      <c r="U2744">
        <f t="shared" si="300"/>
        <v>-1769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94"/>
        <v>0</v>
      </c>
      <c r="P2745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13">
        <f t="shared" si="298"/>
        <v>42632.328784722224</v>
      </c>
      <c r="T2745" s="13">
        <f t="shared" si="299"/>
        <v>42662.328784722224</v>
      </c>
      <c r="U2745">
        <f t="shared" si="300"/>
        <v>-5999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94"/>
        <v>5.2187499999999998E-2</v>
      </c>
      <c r="P2746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3">
        <f t="shared" si="298"/>
        <v>40938.062476851854</v>
      </c>
      <c r="T2746" s="13">
        <f t="shared" si="299"/>
        <v>40968.062476851854</v>
      </c>
      <c r="U2746">
        <f t="shared" si="300"/>
        <v>-15165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94"/>
        <v>0.21887499999999999</v>
      </c>
      <c r="P2747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3">
        <f t="shared" si="298"/>
        <v>41044.988055555557</v>
      </c>
      <c r="T2747" s="13">
        <f t="shared" si="299"/>
        <v>41104.988055555557</v>
      </c>
      <c r="U2747">
        <f t="shared" si="300"/>
        <v>-6249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94"/>
        <v>0.26700000000000002</v>
      </c>
      <c r="P2748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3">
        <f t="shared" si="298"/>
        <v>41850.781377314815</v>
      </c>
      <c r="T2748" s="13">
        <f t="shared" si="299"/>
        <v>41880.781377314815</v>
      </c>
      <c r="U2748">
        <f t="shared" si="300"/>
        <v>-2199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94"/>
        <v>0.28000000000000003</v>
      </c>
      <c r="P2749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3">
        <f t="shared" si="298"/>
        <v>41044.64811342593</v>
      </c>
      <c r="T2749" s="13">
        <f t="shared" si="299"/>
        <v>41076.131944444445</v>
      </c>
      <c r="U2749">
        <f t="shared" si="300"/>
        <v>-360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94"/>
        <v>1.06E-2</v>
      </c>
      <c r="P2750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3">
        <f t="shared" si="298"/>
        <v>42585.7106712963</v>
      </c>
      <c r="T2750" s="13">
        <f t="shared" si="299"/>
        <v>42615.7106712963</v>
      </c>
      <c r="U2750">
        <f t="shared" si="300"/>
        <v>-4947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94"/>
        <v>1.0999999999999999E-2</v>
      </c>
      <c r="P2751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3">
        <f t="shared" si="298"/>
        <v>42068.799039351856</v>
      </c>
      <c r="T2751" s="13">
        <f t="shared" si="299"/>
        <v>42098.757372685184</v>
      </c>
      <c r="U2751">
        <f t="shared" si="300"/>
        <v>-9890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94"/>
        <v>0</v>
      </c>
      <c r="P2752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13">
        <f t="shared" si="298"/>
        <v>41078.899826388886</v>
      </c>
      <c r="T2752" s="13">
        <f t="shared" si="299"/>
        <v>41090.833333333336</v>
      </c>
      <c r="U2752">
        <f t="shared" si="300"/>
        <v>-1999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94"/>
        <v>0</v>
      </c>
      <c r="P2753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13">
        <f t="shared" si="298"/>
        <v>41747.887060185189</v>
      </c>
      <c r="T2753" s="13">
        <f t="shared" si="299"/>
        <v>41807.887060185189</v>
      </c>
      <c r="U2753">
        <f t="shared" si="300"/>
        <v>-3274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94"/>
        <v>0.11458333333333333</v>
      </c>
      <c r="P2754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3">
        <f t="shared" si="298"/>
        <v>40855.765092592592</v>
      </c>
      <c r="T2754" s="13">
        <f t="shared" si="299"/>
        <v>40895.765092592592</v>
      </c>
      <c r="U2754">
        <f t="shared" si="300"/>
        <v>-4250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301">E2755/D2755</f>
        <v>0.19</v>
      </c>
      <c r="P2755">
        <f t="shared" ref="P2755:P2818" si="302">E2755/L2755</f>
        <v>47.5</v>
      </c>
      <c r="Q2755" t="str">
        <f t="shared" ref="Q2755:Q2818" si="303">LEFT(N2755,SEARCH("/",N2755,1)-1)</f>
        <v>publishing</v>
      </c>
      <c r="R2755" t="str">
        <f t="shared" ref="R2755:R2818" si="304">MID(N2755,SEARCH("/",N2755,1)+1,50)</f>
        <v>children's books</v>
      </c>
      <c r="S2755" s="13">
        <f t="shared" ref="S2755:S2818" si="305">(((J2755/60)/60)/24)+DATE(1970,1,1)</f>
        <v>41117.900729166664</v>
      </c>
      <c r="T2755" s="13">
        <f t="shared" ref="T2755:T2818" si="306">(((I2755/60)/60)/24)+DATE(1970,1,1)</f>
        <v>41147.900729166664</v>
      </c>
      <c r="U2755">
        <f t="shared" ref="U2755:U2818" si="307">E2755-D2755</f>
        <v>-1620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301"/>
        <v>0</v>
      </c>
      <c r="P2756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13">
        <f t="shared" si="305"/>
        <v>41863.636006944449</v>
      </c>
      <c r="T2756" s="13">
        <f t="shared" si="306"/>
        <v>41893.636006944449</v>
      </c>
      <c r="U2756">
        <f t="shared" si="307"/>
        <v>-10000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01"/>
        <v>0.52</v>
      </c>
      <c r="P2757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3">
        <f t="shared" si="305"/>
        <v>42072.790821759263</v>
      </c>
      <c r="T2757" s="13">
        <f t="shared" si="306"/>
        <v>42102.790821759263</v>
      </c>
      <c r="U2757">
        <f t="shared" si="307"/>
        <v>-240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01"/>
        <v>0.1048</v>
      </c>
      <c r="P2758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3">
        <f t="shared" si="305"/>
        <v>41620.90047453704</v>
      </c>
      <c r="T2758" s="13">
        <f t="shared" si="306"/>
        <v>41650.90047453704</v>
      </c>
      <c r="U2758">
        <f t="shared" si="307"/>
        <v>-8952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01"/>
        <v>6.6666666666666671E-3</v>
      </c>
      <c r="P2759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3">
        <f t="shared" si="305"/>
        <v>42573.65662037037</v>
      </c>
      <c r="T2759" s="13">
        <f t="shared" si="306"/>
        <v>42588.65662037037</v>
      </c>
      <c r="U2759">
        <f t="shared" si="307"/>
        <v>-1490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01"/>
        <v>0.11700000000000001</v>
      </c>
      <c r="P2760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3">
        <f t="shared" si="305"/>
        <v>42639.441932870366</v>
      </c>
      <c r="T2760" s="13">
        <f t="shared" si="306"/>
        <v>42653.441932870366</v>
      </c>
      <c r="U2760">
        <f t="shared" si="307"/>
        <v>-1766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01"/>
        <v>0.105</v>
      </c>
      <c r="P2761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3">
        <f t="shared" si="305"/>
        <v>42524.36650462963</v>
      </c>
      <c r="T2761" s="13">
        <f t="shared" si="306"/>
        <v>42567.36650462963</v>
      </c>
      <c r="U2761">
        <f t="shared" si="307"/>
        <v>-895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01"/>
        <v>0</v>
      </c>
      <c r="P2762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13">
        <f t="shared" si="305"/>
        <v>41415.461319444446</v>
      </c>
      <c r="T2762" s="13">
        <f t="shared" si="306"/>
        <v>41445.461319444446</v>
      </c>
      <c r="U2762">
        <f t="shared" si="307"/>
        <v>-5000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01"/>
        <v>7.1999999999999998E-3</v>
      </c>
      <c r="P2763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3">
        <f t="shared" si="305"/>
        <v>41247.063576388886</v>
      </c>
      <c r="T2763" s="13">
        <f t="shared" si="306"/>
        <v>41277.063576388886</v>
      </c>
      <c r="U2763">
        <f t="shared" si="307"/>
        <v>-4964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01"/>
        <v>7.6923076923076927E-3</v>
      </c>
      <c r="P2764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3">
        <f t="shared" si="305"/>
        <v>40927.036979166667</v>
      </c>
      <c r="T2764" s="13">
        <f t="shared" si="306"/>
        <v>40986.995312500003</v>
      </c>
      <c r="U2764">
        <f t="shared" si="307"/>
        <v>-3225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01"/>
        <v>2.2842639593908631E-3</v>
      </c>
      <c r="P2765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3">
        <f t="shared" si="305"/>
        <v>41373.579675925925</v>
      </c>
      <c r="T2765" s="13">
        <f t="shared" si="306"/>
        <v>41418.579675925925</v>
      </c>
      <c r="U2765">
        <f t="shared" si="307"/>
        <v>-39310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01"/>
        <v>1.125E-2</v>
      </c>
      <c r="P276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3">
        <f t="shared" si="305"/>
        <v>41030.292025462964</v>
      </c>
      <c r="T2766" s="13">
        <f t="shared" si="306"/>
        <v>41059.791666666664</v>
      </c>
      <c r="U2766">
        <f t="shared" si="307"/>
        <v>-3955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01"/>
        <v>0</v>
      </c>
      <c r="P2767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13">
        <f t="shared" si="305"/>
        <v>41194.579027777778</v>
      </c>
      <c r="T2767" s="13">
        <f t="shared" si="306"/>
        <v>41210.579027777778</v>
      </c>
      <c r="U2767">
        <f t="shared" si="307"/>
        <v>-4000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301"/>
        <v>0.02</v>
      </c>
      <c r="P2768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3">
        <f t="shared" si="305"/>
        <v>40736.668032407404</v>
      </c>
      <c r="T2768" s="13">
        <f t="shared" si="306"/>
        <v>40766.668032407404</v>
      </c>
      <c r="U2768">
        <f t="shared" si="307"/>
        <v>-4900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01"/>
        <v>8.5000000000000006E-3</v>
      </c>
      <c r="P2769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3">
        <f t="shared" si="305"/>
        <v>42172.958912037036</v>
      </c>
      <c r="T2769" s="13">
        <f t="shared" si="306"/>
        <v>42232.958912037036</v>
      </c>
      <c r="U2769">
        <f t="shared" si="307"/>
        <v>-3966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01"/>
        <v>0.14314285714285716</v>
      </c>
      <c r="P2770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3">
        <f t="shared" si="305"/>
        <v>40967.614849537036</v>
      </c>
      <c r="T2770" s="13">
        <f t="shared" si="306"/>
        <v>40997.573182870372</v>
      </c>
      <c r="U2770">
        <f t="shared" si="307"/>
        <v>-5998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01"/>
        <v>2.5000000000000001E-3</v>
      </c>
      <c r="P2771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3">
        <f t="shared" si="305"/>
        <v>41745.826273148145</v>
      </c>
      <c r="T2771" s="13">
        <f t="shared" si="306"/>
        <v>41795.826273148145</v>
      </c>
      <c r="U2771">
        <f t="shared" si="307"/>
        <v>-798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01"/>
        <v>0.1041125</v>
      </c>
      <c r="P2772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3">
        <f t="shared" si="305"/>
        <v>41686.705208333333</v>
      </c>
      <c r="T2772" s="13">
        <f t="shared" si="306"/>
        <v>41716.663541666669</v>
      </c>
      <c r="U2772">
        <f t="shared" si="307"/>
        <v>-17917.75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01"/>
        <v>0</v>
      </c>
      <c r="P2773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13">
        <f t="shared" si="305"/>
        <v>41257.531712962962</v>
      </c>
      <c r="T2773" s="13">
        <f t="shared" si="306"/>
        <v>41306.708333333336</v>
      </c>
      <c r="U2773">
        <f t="shared" si="307"/>
        <v>-19980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01"/>
        <v>0</v>
      </c>
      <c r="P2774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13">
        <f t="shared" si="305"/>
        <v>41537.869143518517</v>
      </c>
      <c r="T2774" s="13">
        <f t="shared" si="306"/>
        <v>41552.869143518517</v>
      </c>
      <c r="U2774">
        <f t="shared" si="307"/>
        <v>-8000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01"/>
        <v>1.8867924528301887E-3</v>
      </c>
      <c r="P2775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3">
        <f t="shared" si="305"/>
        <v>42474.86482638889</v>
      </c>
      <c r="T2775" s="13">
        <f t="shared" si="306"/>
        <v>42484.86482638889</v>
      </c>
      <c r="U2775">
        <f t="shared" si="307"/>
        <v>-529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01"/>
        <v>0.14249999999999999</v>
      </c>
      <c r="P2776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3">
        <f t="shared" si="305"/>
        <v>41311.126481481479</v>
      </c>
      <c r="T2776" s="13">
        <f t="shared" si="306"/>
        <v>41341.126481481479</v>
      </c>
      <c r="U2776">
        <f t="shared" si="307"/>
        <v>-3430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01"/>
        <v>0.03</v>
      </c>
      <c r="P2777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3">
        <f t="shared" si="305"/>
        <v>40863.013356481482</v>
      </c>
      <c r="T2777" s="13">
        <f t="shared" si="306"/>
        <v>40893.013356481482</v>
      </c>
      <c r="U2777">
        <f t="shared" si="307"/>
        <v>-4850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01"/>
        <v>7.8809523809523815E-2</v>
      </c>
      <c r="P2778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3">
        <f t="shared" si="305"/>
        <v>42136.297175925924</v>
      </c>
      <c r="T2778" s="13">
        <f t="shared" si="306"/>
        <v>42167.297175925924</v>
      </c>
      <c r="U2778">
        <f t="shared" si="307"/>
        <v>-19345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01"/>
        <v>3.3333333333333335E-3</v>
      </c>
      <c r="P2779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3">
        <f t="shared" si="305"/>
        <v>42172.669027777782</v>
      </c>
      <c r="T2779" s="13">
        <f t="shared" si="306"/>
        <v>42202.669027777782</v>
      </c>
      <c r="U2779">
        <f t="shared" si="307"/>
        <v>-2990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01"/>
        <v>0.25545454545454543</v>
      </c>
      <c r="P2780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3">
        <f t="shared" si="305"/>
        <v>41846.978078703702</v>
      </c>
      <c r="T2780" s="13">
        <f t="shared" si="306"/>
        <v>41876.978078703702</v>
      </c>
      <c r="U2780">
        <f t="shared" si="307"/>
        <v>-4095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01"/>
        <v>2.12E-2</v>
      </c>
      <c r="P2781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3">
        <f t="shared" si="305"/>
        <v>42300.585891203707</v>
      </c>
      <c r="T2781" s="13">
        <f t="shared" si="306"/>
        <v>42330.627557870372</v>
      </c>
      <c r="U2781">
        <f t="shared" si="307"/>
        <v>-2447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01"/>
        <v>0</v>
      </c>
      <c r="P2782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13">
        <f t="shared" si="305"/>
        <v>42774.447777777779</v>
      </c>
      <c r="T2782" s="13">
        <f t="shared" si="306"/>
        <v>42804.447777777779</v>
      </c>
      <c r="U2782">
        <f t="shared" si="307"/>
        <v>-100000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01"/>
        <v>1.0528</v>
      </c>
      <c r="P2783">
        <f t="shared" si="302"/>
        <v>47</v>
      </c>
      <c r="Q2783" t="str">
        <f t="shared" si="303"/>
        <v>theater</v>
      </c>
      <c r="R2783" t="str">
        <f t="shared" si="304"/>
        <v>plays</v>
      </c>
      <c r="S2783" s="13">
        <f t="shared" si="305"/>
        <v>42018.94159722222</v>
      </c>
      <c r="T2783" s="13">
        <f t="shared" si="306"/>
        <v>42047.291666666672</v>
      </c>
      <c r="U2783">
        <f t="shared" si="307"/>
        <v>66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01"/>
        <v>1.2</v>
      </c>
      <c r="P2784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3">
        <f t="shared" si="305"/>
        <v>42026.924976851849</v>
      </c>
      <c r="T2784" s="13">
        <f t="shared" si="306"/>
        <v>42052.207638888889</v>
      </c>
      <c r="U2784">
        <f t="shared" si="307"/>
        <v>200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01"/>
        <v>1.145</v>
      </c>
      <c r="P2785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3">
        <f t="shared" si="305"/>
        <v>42103.535254629634</v>
      </c>
      <c r="T2785" s="13">
        <f t="shared" si="306"/>
        <v>42117.535254629634</v>
      </c>
      <c r="U2785">
        <f t="shared" si="307"/>
        <v>145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01"/>
        <v>1.19</v>
      </c>
      <c r="P2786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3">
        <f t="shared" si="305"/>
        <v>41920.787534722222</v>
      </c>
      <c r="T2786" s="13">
        <f t="shared" si="306"/>
        <v>41941.787534722222</v>
      </c>
      <c r="U2786">
        <f t="shared" si="307"/>
        <v>1140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01"/>
        <v>1.0468</v>
      </c>
      <c r="P2787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3">
        <f t="shared" si="305"/>
        <v>42558.189432870371</v>
      </c>
      <c r="T2787" s="13">
        <f t="shared" si="306"/>
        <v>42587.875</v>
      </c>
      <c r="U2787">
        <f t="shared" si="307"/>
        <v>234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01"/>
        <v>1.1783999999999999</v>
      </c>
      <c r="P2788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3">
        <f t="shared" si="305"/>
        <v>41815.569212962961</v>
      </c>
      <c r="T2788" s="13">
        <f t="shared" si="306"/>
        <v>41829.569212962961</v>
      </c>
      <c r="U2788">
        <f t="shared" si="307"/>
        <v>446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01"/>
        <v>1.1970000000000001</v>
      </c>
      <c r="P2789">
        <f t="shared" si="302"/>
        <v>31.5</v>
      </c>
      <c r="Q2789" t="str">
        <f t="shared" si="303"/>
        <v>theater</v>
      </c>
      <c r="R2789" t="str">
        <f t="shared" si="304"/>
        <v>plays</v>
      </c>
      <c r="S2789" s="13">
        <f t="shared" si="305"/>
        <v>41808.198518518519</v>
      </c>
      <c r="T2789" s="13">
        <f t="shared" si="306"/>
        <v>41838.198518518519</v>
      </c>
      <c r="U2789">
        <f t="shared" si="307"/>
        <v>197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01"/>
        <v>1.0249999999999999</v>
      </c>
      <c r="P2790">
        <f t="shared" si="302"/>
        <v>102.5</v>
      </c>
      <c r="Q2790" t="str">
        <f t="shared" si="303"/>
        <v>theater</v>
      </c>
      <c r="R2790" t="str">
        <f t="shared" si="304"/>
        <v>plays</v>
      </c>
      <c r="S2790" s="13">
        <f t="shared" si="305"/>
        <v>42550.701886574068</v>
      </c>
      <c r="T2790" s="13">
        <f t="shared" si="306"/>
        <v>42580.701886574068</v>
      </c>
      <c r="U2790">
        <f t="shared" si="307"/>
        <v>50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01"/>
        <v>1.0116666666666667</v>
      </c>
      <c r="P2791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3">
        <f t="shared" si="305"/>
        <v>42056.013124999998</v>
      </c>
      <c r="T2791" s="13">
        <f t="shared" si="306"/>
        <v>42075.166666666672</v>
      </c>
      <c r="U2791">
        <f t="shared" si="307"/>
        <v>35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01"/>
        <v>1.0533333333333332</v>
      </c>
      <c r="P2792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3">
        <f t="shared" si="305"/>
        <v>42016.938692129625</v>
      </c>
      <c r="T2792" s="13">
        <f t="shared" si="306"/>
        <v>42046.938692129625</v>
      </c>
      <c r="U2792">
        <f t="shared" si="307"/>
        <v>160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01"/>
        <v>1.0249999999999999</v>
      </c>
      <c r="P2793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3">
        <f t="shared" si="305"/>
        <v>42591.899988425925</v>
      </c>
      <c r="T2793" s="13">
        <f t="shared" si="306"/>
        <v>42622.166666666672</v>
      </c>
      <c r="U2793">
        <f t="shared" si="307"/>
        <v>50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01"/>
        <v>1.0760000000000001</v>
      </c>
      <c r="P2794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3">
        <f t="shared" si="305"/>
        <v>42183.231006944443</v>
      </c>
      <c r="T2794" s="13">
        <f t="shared" si="306"/>
        <v>42228.231006944443</v>
      </c>
      <c r="U2794">
        <f t="shared" si="307"/>
        <v>152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01"/>
        <v>1.105675</v>
      </c>
      <c r="P2795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3">
        <f t="shared" si="305"/>
        <v>42176.419039351851</v>
      </c>
      <c r="T2795" s="13">
        <f t="shared" si="306"/>
        <v>42206.419039351851</v>
      </c>
      <c r="U2795">
        <f t="shared" si="307"/>
        <v>1056.75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01"/>
        <v>1.5</v>
      </c>
      <c r="P2796">
        <f t="shared" si="302"/>
        <v>25</v>
      </c>
      <c r="Q2796" t="str">
        <f t="shared" si="303"/>
        <v>theater</v>
      </c>
      <c r="R2796" t="str">
        <f t="shared" si="304"/>
        <v>plays</v>
      </c>
      <c r="S2796" s="13">
        <f t="shared" si="305"/>
        <v>42416.691655092596</v>
      </c>
      <c r="T2796" s="13">
        <f t="shared" si="306"/>
        <v>42432.791666666672</v>
      </c>
      <c r="U2796">
        <f t="shared" si="307"/>
        <v>25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01"/>
        <v>1.0428571428571429</v>
      </c>
      <c r="P2797">
        <f t="shared" si="302"/>
        <v>36.5</v>
      </c>
      <c r="Q2797" t="str">
        <f t="shared" si="303"/>
        <v>theater</v>
      </c>
      <c r="R2797" t="str">
        <f t="shared" si="304"/>
        <v>plays</v>
      </c>
      <c r="S2797" s="13">
        <f t="shared" si="305"/>
        <v>41780.525937500002</v>
      </c>
      <c r="T2797" s="13">
        <f t="shared" si="306"/>
        <v>41796.958333333336</v>
      </c>
      <c r="U2797">
        <f t="shared" si="307"/>
        <v>30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01"/>
        <v>1.155</v>
      </c>
      <c r="P2798">
        <f t="shared" si="302"/>
        <v>44</v>
      </c>
      <c r="Q2798" t="str">
        <f t="shared" si="303"/>
        <v>theater</v>
      </c>
      <c r="R2798" t="str">
        <f t="shared" si="304"/>
        <v>plays</v>
      </c>
      <c r="S2798" s="13">
        <f t="shared" si="305"/>
        <v>41795.528101851851</v>
      </c>
      <c r="T2798" s="13">
        <f t="shared" si="306"/>
        <v>41825.528101851851</v>
      </c>
      <c r="U2798">
        <f t="shared" si="307"/>
        <v>124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01"/>
        <v>1.02645125</v>
      </c>
      <c r="P2799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3">
        <f t="shared" si="305"/>
        <v>41798.94027777778</v>
      </c>
      <c r="T2799" s="13">
        <f t="shared" si="306"/>
        <v>41828.94027777778</v>
      </c>
      <c r="U2799">
        <f t="shared" si="307"/>
        <v>211.61000000000058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01"/>
        <v>1.014</v>
      </c>
      <c r="P2800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3">
        <f t="shared" si="305"/>
        <v>42201.675011574072</v>
      </c>
      <c r="T2800" s="13">
        <f t="shared" si="306"/>
        <v>42216.666666666672</v>
      </c>
      <c r="U2800">
        <f t="shared" si="307"/>
        <v>70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01"/>
        <v>1.1663479999999999</v>
      </c>
      <c r="P2801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3">
        <f t="shared" si="305"/>
        <v>42507.264699074076</v>
      </c>
      <c r="T2801" s="13">
        <f t="shared" si="306"/>
        <v>42538.666666666672</v>
      </c>
      <c r="U2801">
        <f t="shared" si="307"/>
        <v>831.73999999999978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01"/>
        <v>1.33</v>
      </c>
      <c r="P2802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3">
        <f t="shared" si="305"/>
        <v>41948.552847222221</v>
      </c>
      <c r="T2802" s="13">
        <f t="shared" si="306"/>
        <v>42008.552847222221</v>
      </c>
      <c r="U2802">
        <f t="shared" si="307"/>
        <v>330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01"/>
        <v>1.3320000000000001</v>
      </c>
      <c r="P2803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3">
        <f t="shared" si="305"/>
        <v>41900.243159722224</v>
      </c>
      <c r="T2803" s="13">
        <f t="shared" si="306"/>
        <v>41922.458333333336</v>
      </c>
      <c r="U2803">
        <f t="shared" si="307"/>
        <v>166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01"/>
        <v>1.0183333333333333</v>
      </c>
      <c r="P2804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3">
        <f t="shared" si="305"/>
        <v>42192.64707175926</v>
      </c>
      <c r="T2804" s="13">
        <f t="shared" si="306"/>
        <v>42222.64707175926</v>
      </c>
      <c r="U2804">
        <f t="shared" si="307"/>
        <v>55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01"/>
        <v>1.2795000000000001</v>
      </c>
      <c r="P2805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3">
        <f t="shared" si="305"/>
        <v>42158.065694444449</v>
      </c>
      <c r="T2805" s="13">
        <f t="shared" si="306"/>
        <v>42201</v>
      </c>
      <c r="U2805">
        <f t="shared" si="307"/>
        <v>2795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01"/>
        <v>1.1499999999999999</v>
      </c>
      <c r="P2806">
        <f t="shared" si="302"/>
        <v>50</v>
      </c>
      <c r="Q2806" t="str">
        <f t="shared" si="303"/>
        <v>theater</v>
      </c>
      <c r="R2806" t="str">
        <f t="shared" si="304"/>
        <v>plays</v>
      </c>
      <c r="S2806" s="13">
        <f t="shared" si="305"/>
        <v>41881.453587962962</v>
      </c>
      <c r="T2806" s="13">
        <f t="shared" si="306"/>
        <v>41911.453587962962</v>
      </c>
      <c r="U2806">
        <f t="shared" si="307"/>
        <v>150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01"/>
        <v>1.1000000000000001</v>
      </c>
      <c r="P2807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3">
        <f t="shared" si="305"/>
        <v>42213.505474537036</v>
      </c>
      <c r="T2807" s="13">
        <f t="shared" si="306"/>
        <v>42238.505474537036</v>
      </c>
      <c r="U2807">
        <f t="shared" si="307"/>
        <v>40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01"/>
        <v>1.121</v>
      </c>
      <c r="P2808">
        <f t="shared" si="302"/>
        <v>44.25</v>
      </c>
      <c r="Q2808" t="str">
        <f t="shared" si="303"/>
        <v>theater</v>
      </c>
      <c r="R2808" t="str">
        <f t="shared" si="304"/>
        <v>plays</v>
      </c>
      <c r="S2808" s="13">
        <f t="shared" si="305"/>
        <v>42185.267245370371</v>
      </c>
      <c r="T2808" s="13">
        <f t="shared" si="306"/>
        <v>42221.458333333328</v>
      </c>
      <c r="U2808">
        <f t="shared" si="307"/>
        <v>363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01"/>
        <v>1.26</v>
      </c>
      <c r="P2809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3">
        <f t="shared" si="305"/>
        <v>42154.873124999998</v>
      </c>
      <c r="T2809" s="13">
        <f t="shared" si="306"/>
        <v>42184.873124999998</v>
      </c>
      <c r="U2809">
        <f t="shared" si="307"/>
        <v>1300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01"/>
        <v>1.0024444444444445</v>
      </c>
      <c r="P2810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3">
        <f t="shared" si="305"/>
        <v>42208.84646990741</v>
      </c>
      <c r="T2810" s="13">
        <f t="shared" si="306"/>
        <v>42238.84646990741</v>
      </c>
      <c r="U2810">
        <f t="shared" si="307"/>
        <v>11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01"/>
        <v>1.024</v>
      </c>
      <c r="P2811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3">
        <f t="shared" si="305"/>
        <v>42451.496817129635</v>
      </c>
      <c r="T2811" s="13">
        <f t="shared" si="306"/>
        <v>42459.610416666663</v>
      </c>
      <c r="U2811">
        <f t="shared" si="307"/>
        <v>60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01"/>
        <v>1.0820000000000001</v>
      </c>
      <c r="P2812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3">
        <f t="shared" si="305"/>
        <v>41759.13962962963</v>
      </c>
      <c r="T2812" s="13">
        <f t="shared" si="306"/>
        <v>41791.165972222225</v>
      </c>
      <c r="U2812">
        <f t="shared" si="307"/>
        <v>205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01"/>
        <v>1.0026999999999999</v>
      </c>
      <c r="P2813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3">
        <f t="shared" si="305"/>
        <v>42028.496562500004</v>
      </c>
      <c r="T2813" s="13">
        <f t="shared" si="306"/>
        <v>42058.496562500004</v>
      </c>
      <c r="U2813">
        <f t="shared" si="307"/>
        <v>27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301"/>
        <v>1.133</v>
      </c>
      <c r="P2814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3">
        <f t="shared" si="305"/>
        <v>42054.74418981481</v>
      </c>
      <c r="T2814" s="13">
        <f t="shared" si="306"/>
        <v>42100.166666666672</v>
      </c>
      <c r="U2814">
        <f t="shared" si="307"/>
        <v>665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01"/>
        <v>1.2757571428571428</v>
      </c>
      <c r="P2815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3">
        <f t="shared" si="305"/>
        <v>42693.742604166662</v>
      </c>
      <c r="T2815" s="13">
        <f t="shared" si="306"/>
        <v>42718.742604166662</v>
      </c>
      <c r="U2815">
        <f t="shared" si="307"/>
        <v>772.11999999999989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01"/>
        <v>1.0773333333333333</v>
      </c>
      <c r="P2816">
        <f t="shared" si="302"/>
        <v>25.25</v>
      </c>
      <c r="Q2816" t="str">
        <f t="shared" si="303"/>
        <v>theater</v>
      </c>
      <c r="R2816" t="str">
        <f t="shared" si="304"/>
        <v>plays</v>
      </c>
      <c r="S2816" s="13">
        <f t="shared" si="305"/>
        <v>42103.399479166663</v>
      </c>
      <c r="T2816" s="13">
        <f t="shared" si="306"/>
        <v>42133.399479166663</v>
      </c>
      <c r="U2816">
        <f t="shared" si="307"/>
        <v>116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01"/>
        <v>2.42</v>
      </c>
      <c r="P2817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3">
        <f t="shared" si="305"/>
        <v>42559.776724537034</v>
      </c>
      <c r="T2817" s="13">
        <f t="shared" si="306"/>
        <v>42589.776724537034</v>
      </c>
      <c r="U2817">
        <f t="shared" si="307"/>
        <v>355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301"/>
        <v>1.4156666666666666</v>
      </c>
      <c r="P2818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3">
        <f t="shared" si="305"/>
        <v>42188.467499999999</v>
      </c>
      <c r="T2818" s="13">
        <f t="shared" si="306"/>
        <v>42218.666666666672</v>
      </c>
      <c r="U2818">
        <f t="shared" si="307"/>
        <v>1247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308">E2819/D2819</f>
        <v>1.3</v>
      </c>
      <c r="P2819">
        <f t="shared" ref="P2819:P2882" si="309">E2819/L2819</f>
        <v>23.636363636363637</v>
      </c>
      <c r="Q2819" t="str">
        <f t="shared" ref="Q2819:Q2882" si="310">LEFT(N2819,SEARCH("/",N2819,1)-1)</f>
        <v>theater</v>
      </c>
      <c r="R2819" t="str">
        <f t="shared" ref="R2819:R2882" si="311">MID(N2819,SEARCH("/",N2819,1)+1,50)</f>
        <v>plays</v>
      </c>
      <c r="S2819" s="13">
        <f t="shared" ref="S2819:S2882" si="312">(((J2819/60)/60)/24)+DATE(1970,1,1)</f>
        <v>42023.634976851856</v>
      </c>
      <c r="T2819" s="13">
        <f t="shared" ref="T2819:T2882" si="313">(((I2819/60)/60)/24)+DATE(1970,1,1)</f>
        <v>42063.634976851856</v>
      </c>
      <c r="U2819">
        <f t="shared" ref="U2819:U2882" si="314">E2819-D2819</f>
        <v>180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308"/>
        <v>1.0603</v>
      </c>
      <c r="P2820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3">
        <f t="shared" si="312"/>
        <v>42250.598217592589</v>
      </c>
      <c r="T2820" s="13">
        <f t="shared" si="313"/>
        <v>42270.598217592589</v>
      </c>
      <c r="U2820">
        <f t="shared" si="314"/>
        <v>603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08"/>
        <v>1.048</v>
      </c>
      <c r="P2821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3">
        <f t="shared" si="312"/>
        <v>42139.525567129633</v>
      </c>
      <c r="T2821" s="13">
        <f t="shared" si="313"/>
        <v>42169.525567129633</v>
      </c>
      <c r="U2821">
        <f t="shared" si="314"/>
        <v>240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08"/>
        <v>1.36</v>
      </c>
      <c r="P2822">
        <f t="shared" si="309"/>
        <v>13.6</v>
      </c>
      <c r="Q2822" t="str">
        <f t="shared" si="310"/>
        <v>theater</v>
      </c>
      <c r="R2822" t="str">
        <f t="shared" si="311"/>
        <v>plays</v>
      </c>
      <c r="S2822" s="13">
        <f t="shared" si="312"/>
        <v>42401.610983796301</v>
      </c>
      <c r="T2822" s="13">
        <f t="shared" si="313"/>
        <v>42426</v>
      </c>
      <c r="U2822">
        <f t="shared" si="314"/>
        <v>72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08"/>
        <v>1</v>
      </c>
      <c r="P2823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3">
        <f t="shared" si="312"/>
        <v>41875.922858796301</v>
      </c>
      <c r="T2823" s="13">
        <f t="shared" si="313"/>
        <v>41905.922858796301</v>
      </c>
      <c r="U2823">
        <f t="shared" si="314"/>
        <v>0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08"/>
        <v>1</v>
      </c>
      <c r="P2824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3">
        <f t="shared" si="312"/>
        <v>42060.683935185181</v>
      </c>
      <c r="T2824" s="13">
        <f t="shared" si="313"/>
        <v>42090.642268518524</v>
      </c>
      <c r="U2824">
        <f t="shared" si="314"/>
        <v>0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08"/>
        <v>1.24</v>
      </c>
      <c r="P2825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3">
        <f t="shared" si="312"/>
        <v>42067.011643518519</v>
      </c>
      <c r="T2825" s="13">
        <f t="shared" si="313"/>
        <v>42094.957638888889</v>
      </c>
      <c r="U2825">
        <f t="shared" si="314"/>
        <v>24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08"/>
        <v>1.1692307692307693</v>
      </c>
      <c r="P2826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3">
        <f t="shared" si="312"/>
        <v>42136.270787037036</v>
      </c>
      <c r="T2826" s="13">
        <f t="shared" si="313"/>
        <v>42168.071527777778</v>
      </c>
      <c r="U2826">
        <f t="shared" si="314"/>
        <v>110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08"/>
        <v>1.0333333333333334</v>
      </c>
      <c r="P2827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3">
        <f t="shared" si="312"/>
        <v>42312.792662037042</v>
      </c>
      <c r="T2827" s="13">
        <f t="shared" si="313"/>
        <v>42342.792662037042</v>
      </c>
      <c r="U2827">
        <f t="shared" si="314"/>
        <v>100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08"/>
        <v>1.0774999999999999</v>
      </c>
      <c r="P2828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3">
        <f t="shared" si="312"/>
        <v>42171.034861111111</v>
      </c>
      <c r="T2828" s="13">
        <f t="shared" si="313"/>
        <v>42195.291666666672</v>
      </c>
      <c r="U2828">
        <f t="shared" si="314"/>
        <v>155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08"/>
        <v>1.2024999999999999</v>
      </c>
      <c r="P2829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3">
        <f t="shared" si="312"/>
        <v>42494.683634259258</v>
      </c>
      <c r="T2829" s="13">
        <f t="shared" si="313"/>
        <v>42524.6875</v>
      </c>
      <c r="U2829">
        <f t="shared" si="314"/>
        <v>405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08"/>
        <v>1.0037894736842106</v>
      </c>
      <c r="P2830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3">
        <f t="shared" si="312"/>
        <v>42254.264687499999</v>
      </c>
      <c r="T2830" s="13">
        <f t="shared" si="313"/>
        <v>42279.958333333328</v>
      </c>
      <c r="U2830">
        <f t="shared" si="314"/>
        <v>36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08"/>
        <v>1.0651999999999999</v>
      </c>
      <c r="P2831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3">
        <f t="shared" si="312"/>
        <v>42495.434236111112</v>
      </c>
      <c r="T2831" s="13">
        <f t="shared" si="313"/>
        <v>42523.434236111112</v>
      </c>
      <c r="U2831">
        <f t="shared" si="314"/>
        <v>163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308"/>
        <v>1</v>
      </c>
      <c r="P2832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3">
        <f t="shared" si="312"/>
        <v>41758.839675925927</v>
      </c>
      <c r="T2832" s="13">
        <f t="shared" si="313"/>
        <v>41771.165972222225</v>
      </c>
      <c r="U2832">
        <f t="shared" si="314"/>
        <v>0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308"/>
        <v>1.1066666666666667</v>
      </c>
      <c r="P2833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3">
        <f t="shared" si="312"/>
        <v>42171.824884259258</v>
      </c>
      <c r="T2833" s="13">
        <f t="shared" si="313"/>
        <v>42201.824884259258</v>
      </c>
      <c r="U2833">
        <f t="shared" si="314"/>
        <v>320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308"/>
        <v>1.1471959999999999</v>
      </c>
      <c r="P2834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3">
        <f t="shared" si="312"/>
        <v>41938.709421296298</v>
      </c>
      <c r="T2834" s="13">
        <f t="shared" si="313"/>
        <v>41966.916666666672</v>
      </c>
      <c r="U2834">
        <f t="shared" si="314"/>
        <v>367.98999999999978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308"/>
        <v>1.0825925925925926</v>
      </c>
      <c r="P2835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3">
        <f t="shared" si="312"/>
        <v>42268.127696759257</v>
      </c>
      <c r="T2835" s="13">
        <f t="shared" si="313"/>
        <v>42288.083333333328</v>
      </c>
      <c r="U2835">
        <f t="shared" si="314"/>
        <v>223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308"/>
        <v>1.7</v>
      </c>
      <c r="P2836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3">
        <f t="shared" si="312"/>
        <v>42019.959837962961</v>
      </c>
      <c r="T2836" s="13">
        <f t="shared" si="313"/>
        <v>42034.959837962961</v>
      </c>
      <c r="U2836">
        <f t="shared" si="314"/>
        <v>560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308"/>
        <v>1.8709899999999999</v>
      </c>
      <c r="P2837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3">
        <f t="shared" si="312"/>
        <v>42313.703900462962</v>
      </c>
      <c r="T2837" s="13">
        <f t="shared" si="313"/>
        <v>42343</v>
      </c>
      <c r="U2837">
        <f t="shared" si="314"/>
        <v>870.99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308"/>
        <v>1.0777777777777777</v>
      </c>
      <c r="P2838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3">
        <f t="shared" si="312"/>
        <v>42746.261782407411</v>
      </c>
      <c r="T2838" s="13">
        <f t="shared" si="313"/>
        <v>42784.207638888889</v>
      </c>
      <c r="U2838">
        <f t="shared" si="314"/>
        <v>35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308"/>
        <v>1</v>
      </c>
      <c r="P2839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3">
        <f t="shared" si="312"/>
        <v>42307.908379629633</v>
      </c>
      <c r="T2839" s="13">
        <f t="shared" si="313"/>
        <v>42347.950046296297</v>
      </c>
      <c r="U2839">
        <f t="shared" si="314"/>
        <v>0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308"/>
        <v>1.2024999999999999</v>
      </c>
      <c r="P2840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3">
        <f t="shared" si="312"/>
        <v>41842.607592592591</v>
      </c>
      <c r="T2840" s="13">
        <f t="shared" si="313"/>
        <v>41864.916666666664</v>
      </c>
      <c r="U2840">
        <f t="shared" si="314"/>
        <v>405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308"/>
        <v>1.1142857142857143</v>
      </c>
      <c r="P2841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3">
        <f t="shared" si="312"/>
        <v>41853.240208333329</v>
      </c>
      <c r="T2841" s="13">
        <f t="shared" si="313"/>
        <v>41876.207638888889</v>
      </c>
      <c r="U2841">
        <f t="shared" si="314"/>
        <v>400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308"/>
        <v>1.04</v>
      </c>
      <c r="P2842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3">
        <f t="shared" si="312"/>
        <v>42060.035636574074</v>
      </c>
      <c r="T2842" s="13">
        <f t="shared" si="313"/>
        <v>42081.708333333328</v>
      </c>
      <c r="U2842">
        <f t="shared" si="314"/>
        <v>100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308"/>
        <v>0.01</v>
      </c>
      <c r="P2843">
        <f t="shared" si="309"/>
        <v>10</v>
      </c>
      <c r="Q2843" t="str">
        <f t="shared" si="310"/>
        <v>theater</v>
      </c>
      <c r="R2843" t="str">
        <f t="shared" si="311"/>
        <v>plays</v>
      </c>
      <c r="S2843" s="13">
        <f t="shared" si="312"/>
        <v>42291.739548611105</v>
      </c>
      <c r="T2843" s="13">
        <f t="shared" si="313"/>
        <v>42351.781215277777</v>
      </c>
      <c r="U2843">
        <f t="shared" si="314"/>
        <v>-990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308"/>
        <v>0</v>
      </c>
      <c r="P2844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13">
        <f t="shared" si="312"/>
        <v>41784.952488425923</v>
      </c>
      <c r="T2844" s="13">
        <f t="shared" si="313"/>
        <v>41811.458333333336</v>
      </c>
      <c r="U2844">
        <f t="shared" si="314"/>
        <v>-1500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08"/>
        <v>0</v>
      </c>
      <c r="P2845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13">
        <f t="shared" si="312"/>
        <v>42492.737847222219</v>
      </c>
      <c r="T2845" s="13">
        <f t="shared" si="313"/>
        <v>42534.166666666672</v>
      </c>
      <c r="U2845">
        <f t="shared" si="314"/>
        <v>-1200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308"/>
        <v>5.4545454545454543E-2</v>
      </c>
      <c r="P2846">
        <f t="shared" si="309"/>
        <v>30</v>
      </c>
      <c r="Q2846" t="str">
        <f t="shared" si="310"/>
        <v>theater</v>
      </c>
      <c r="R2846" t="str">
        <f t="shared" si="311"/>
        <v>plays</v>
      </c>
      <c r="S2846" s="13">
        <f t="shared" si="312"/>
        <v>42709.546064814815</v>
      </c>
      <c r="T2846" s="13">
        <f t="shared" si="313"/>
        <v>42739.546064814815</v>
      </c>
      <c r="U2846">
        <f t="shared" si="314"/>
        <v>-520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308"/>
        <v>0.31546666666666667</v>
      </c>
      <c r="P2847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3">
        <f t="shared" si="312"/>
        <v>42103.016585648147</v>
      </c>
      <c r="T2847" s="13">
        <f t="shared" si="313"/>
        <v>42163.016585648147</v>
      </c>
      <c r="U2847">
        <f t="shared" si="314"/>
        <v>-5134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308"/>
        <v>0</v>
      </c>
      <c r="P2848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13">
        <f t="shared" si="312"/>
        <v>42108.692060185189</v>
      </c>
      <c r="T2848" s="13">
        <f t="shared" si="313"/>
        <v>42153.692060185189</v>
      </c>
      <c r="U2848">
        <f t="shared" si="314"/>
        <v>-8000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08"/>
        <v>0</v>
      </c>
      <c r="P2849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13">
        <f t="shared" si="312"/>
        <v>42453.806307870371</v>
      </c>
      <c r="T2849" s="13">
        <f t="shared" si="313"/>
        <v>42513.806307870371</v>
      </c>
      <c r="U2849">
        <f t="shared" si="314"/>
        <v>-2000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308"/>
        <v>2E-3</v>
      </c>
      <c r="P2850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3">
        <f t="shared" si="312"/>
        <v>42123.648831018523</v>
      </c>
      <c r="T2850" s="13">
        <f t="shared" si="313"/>
        <v>42153.648831018523</v>
      </c>
      <c r="U2850">
        <f t="shared" si="314"/>
        <v>-34930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308"/>
        <v>0.01</v>
      </c>
      <c r="P2851">
        <f t="shared" si="309"/>
        <v>5</v>
      </c>
      <c r="Q2851" t="str">
        <f t="shared" si="310"/>
        <v>theater</v>
      </c>
      <c r="R2851" t="str">
        <f t="shared" si="311"/>
        <v>plays</v>
      </c>
      <c r="S2851" s="13">
        <f t="shared" si="312"/>
        <v>42453.428240740745</v>
      </c>
      <c r="T2851" s="13">
        <f t="shared" si="313"/>
        <v>42483.428240740745</v>
      </c>
      <c r="U2851">
        <f t="shared" si="314"/>
        <v>-495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308"/>
        <v>3.8875E-2</v>
      </c>
      <c r="P2852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3">
        <f t="shared" si="312"/>
        <v>41858.007071759261</v>
      </c>
      <c r="T2852" s="13">
        <f t="shared" si="313"/>
        <v>41888.007071759261</v>
      </c>
      <c r="U2852">
        <f t="shared" si="314"/>
        <v>-7689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308"/>
        <v>0</v>
      </c>
      <c r="P2853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13">
        <f t="shared" si="312"/>
        <v>42390.002650462964</v>
      </c>
      <c r="T2853" s="13">
        <f t="shared" si="313"/>
        <v>42398.970138888893</v>
      </c>
      <c r="U2853">
        <f t="shared" si="314"/>
        <v>-4500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308"/>
        <v>1.9E-2</v>
      </c>
      <c r="P2854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3">
        <f t="shared" si="312"/>
        <v>41781.045173611114</v>
      </c>
      <c r="T2854" s="13">
        <f t="shared" si="313"/>
        <v>41811.045173611114</v>
      </c>
      <c r="U2854">
        <f t="shared" si="314"/>
        <v>-4905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308"/>
        <v>0</v>
      </c>
      <c r="P2855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13">
        <f t="shared" si="312"/>
        <v>41836.190937499996</v>
      </c>
      <c r="T2855" s="13">
        <f t="shared" si="313"/>
        <v>41896.190937499996</v>
      </c>
      <c r="U2855">
        <f t="shared" si="314"/>
        <v>-9500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308"/>
        <v>0.41699999999999998</v>
      </c>
      <c r="P2856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3">
        <f t="shared" si="312"/>
        <v>42111.71665509259</v>
      </c>
      <c r="T2856" s="13">
        <f t="shared" si="313"/>
        <v>42131.71665509259</v>
      </c>
      <c r="U2856">
        <f t="shared" si="314"/>
        <v>-583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308"/>
        <v>0.5</v>
      </c>
      <c r="P2857">
        <f t="shared" si="309"/>
        <v>60</v>
      </c>
      <c r="Q2857" t="str">
        <f t="shared" si="310"/>
        <v>theater</v>
      </c>
      <c r="R2857" t="str">
        <f t="shared" si="311"/>
        <v>plays</v>
      </c>
      <c r="S2857" s="13">
        <f t="shared" si="312"/>
        <v>42370.007766203707</v>
      </c>
      <c r="T2857" s="13">
        <f t="shared" si="313"/>
        <v>42398.981944444444</v>
      </c>
      <c r="U2857">
        <f t="shared" si="314"/>
        <v>-300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308"/>
        <v>4.8666666666666664E-2</v>
      </c>
      <c r="P2858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3">
        <f t="shared" si="312"/>
        <v>42165.037581018521</v>
      </c>
      <c r="T2858" s="13">
        <f t="shared" si="313"/>
        <v>42224.898611111115</v>
      </c>
      <c r="U2858">
        <f t="shared" si="314"/>
        <v>-2854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308"/>
        <v>0.19736842105263158</v>
      </c>
      <c r="P2859">
        <f t="shared" si="309"/>
        <v>500</v>
      </c>
      <c r="Q2859" t="str">
        <f t="shared" si="310"/>
        <v>theater</v>
      </c>
      <c r="R2859" t="str">
        <f t="shared" si="311"/>
        <v>plays</v>
      </c>
      <c r="S2859" s="13">
        <f t="shared" si="312"/>
        <v>42726.920081018514</v>
      </c>
      <c r="T2859" s="13">
        <f t="shared" si="313"/>
        <v>42786.75</v>
      </c>
      <c r="U2859">
        <f t="shared" si="314"/>
        <v>-30500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308"/>
        <v>0</v>
      </c>
      <c r="P2860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13">
        <f t="shared" si="312"/>
        <v>41954.545081018514</v>
      </c>
      <c r="T2860" s="13">
        <f t="shared" si="313"/>
        <v>41978.477777777778</v>
      </c>
      <c r="U2860">
        <f t="shared" si="314"/>
        <v>-1000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308"/>
        <v>1.7500000000000002E-2</v>
      </c>
      <c r="P2861">
        <f t="shared" si="309"/>
        <v>35</v>
      </c>
      <c r="Q2861" t="str">
        <f t="shared" si="310"/>
        <v>theater</v>
      </c>
      <c r="R2861" t="str">
        <f t="shared" si="311"/>
        <v>plays</v>
      </c>
      <c r="S2861" s="13">
        <f t="shared" si="312"/>
        <v>42233.362314814818</v>
      </c>
      <c r="T2861" s="13">
        <f t="shared" si="313"/>
        <v>42293.362314814818</v>
      </c>
      <c r="U2861">
        <f t="shared" si="314"/>
        <v>-1965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308"/>
        <v>6.6500000000000004E-2</v>
      </c>
      <c r="P2862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3">
        <f t="shared" si="312"/>
        <v>42480.800648148142</v>
      </c>
      <c r="T2862" s="13">
        <f t="shared" si="313"/>
        <v>42540.800648148142</v>
      </c>
      <c r="U2862">
        <f t="shared" si="314"/>
        <v>-3734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308"/>
        <v>0.32</v>
      </c>
      <c r="P2863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3">
        <f t="shared" si="312"/>
        <v>42257.590833333335</v>
      </c>
      <c r="T2863" s="13">
        <f t="shared" si="313"/>
        <v>42271.590833333335</v>
      </c>
      <c r="U2863">
        <f t="shared" si="314"/>
        <v>-170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08"/>
        <v>4.3307086614173228E-3</v>
      </c>
      <c r="P2864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3">
        <f t="shared" si="312"/>
        <v>41784.789687500001</v>
      </c>
      <c r="T2864" s="13">
        <f t="shared" si="313"/>
        <v>41814.789687500001</v>
      </c>
      <c r="U2864">
        <f t="shared" si="314"/>
        <v>-12645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308"/>
        <v>4.0000000000000002E-4</v>
      </c>
      <c r="P2865">
        <f t="shared" si="309"/>
        <v>20</v>
      </c>
      <c r="Q2865" t="str">
        <f t="shared" si="310"/>
        <v>theater</v>
      </c>
      <c r="R2865" t="str">
        <f t="shared" si="311"/>
        <v>plays</v>
      </c>
      <c r="S2865" s="13">
        <f t="shared" si="312"/>
        <v>41831.675034722226</v>
      </c>
      <c r="T2865" s="13">
        <f t="shared" si="313"/>
        <v>41891.675034722226</v>
      </c>
      <c r="U2865">
        <f t="shared" si="314"/>
        <v>-49980</v>
      </c>
    </row>
    <row r="2866" spans="1:21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308"/>
        <v>1.6E-2</v>
      </c>
      <c r="P2866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3">
        <f t="shared" si="312"/>
        <v>42172.613506944443</v>
      </c>
      <c r="T2866" s="13">
        <f t="shared" si="313"/>
        <v>42202.554166666669</v>
      </c>
      <c r="U2866">
        <f t="shared" si="314"/>
        <v>-2460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308"/>
        <v>0</v>
      </c>
      <c r="P2867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13">
        <f t="shared" si="312"/>
        <v>41950.114108796297</v>
      </c>
      <c r="T2867" s="13">
        <f t="shared" si="313"/>
        <v>42010.114108796297</v>
      </c>
      <c r="U2867">
        <f t="shared" si="314"/>
        <v>-2888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308"/>
        <v>8.9999999999999993E-3</v>
      </c>
      <c r="P2868">
        <f t="shared" si="309"/>
        <v>22.5</v>
      </c>
      <c r="Q2868" t="str">
        <f t="shared" si="310"/>
        <v>theater</v>
      </c>
      <c r="R2868" t="str">
        <f t="shared" si="311"/>
        <v>plays</v>
      </c>
      <c r="S2868" s="13">
        <f t="shared" si="312"/>
        <v>42627.955104166671</v>
      </c>
      <c r="T2868" s="13">
        <f t="shared" si="313"/>
        <v>42657.916666666672</v>
      </c>
      <c r="U2868">
        <f t="shared" si="314"/>
        <v>-4955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308"/>
        <v>0.2016</v>
      </c>
      <c r="P2869">
        <f t="shared" si="309"/>
        <v>50.4</v>
      </c>
      <c r="Q2869" t="str">
        <f t="shared" si="310"/>
        <v>theater</v>
      </c>
      <c r="R2869" t="str">
        <f t="shared" si="311"/>
        <v>plays</v>
      </c>
      <c r="S2869" s="13">
        <f t="shared" si="312"/>
        <v>42531.195277777777</v>
      </c>
      <c r="T2869" s="13">
        <f t="shared" si="313"/>
        <v>42555.166666666672</v>
      </c>
      <c r="U2869">
        <f t="shared" si="314"/>
        <v>-1996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308"/>
        <v>0.42011733333333334</v>
      </c>
      <c r="P2870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3">
        <f t="shared" si="312"/>
        <v>42618.827013888891</v>
      </c>
      <c r="T2870" s="13">
        <f t="shared" si="313"/>
        <v>42648.827013888891</v>
      </c>
      <c r="U2870">
        <f t="shared" si="314"/>
        <v>-8698.24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308"/>
        <v>8.8500000000000002E-3</v>
      </c>
      <c r="P2871">
        <f t="shared" si="309"/>
        <v>35.4</v>
      </c>
      <c r="Q2871" t="str">
        <f t="shared" si="310"/>
        <v>theater</v>
      </c>
      <c r="R2871" t="str">
        <f t="shared" si="311"/>
        <v>plays</v>
      </c>
      <c r="S2871" s="13">
        <f t="shared" si="312"/>
        <v>42540.593530092592</v>
      </c>
      <c r="T2871" s="13">
        <f t="shared" si="313"/>
        <v>42570.593530092592</v>
      </c>
      <c r="U2871">
        <f t="shared" si="314"/>
        <v>-19823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308"/>
        <v>0.15</v>
      </c>
      <c r="P2872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3">
        <f t="shared" si="312"/>
        <v>41746.189409722225</v>
      </c>
      <c r="T2872" s="13">
        <f t="shared" si="313"/>
        <v>41776.189409722225</v>
      </c>
      <c r="U2872">
        <f t="shared" si="314"/>
        <v>-4250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308"/>
        <v>4.6699999999999998E-2</v>
      </c>
      <c r="P2873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3">
        <f t="shared" si="312"/>
        <v>41974.738576388889</v>
      </c>
      <c r="T2873" s="13">
        <f t="shared" si="313"/>
        <v>41994.738576388889</v>
      </c>
      <c r="U2873">
        <f t="shared" si="314"/>
        <v>-9533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308"/>
        <v>0</v>
      </c>
      <c r="P2874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13">
        <f t="shared" si="312"/>
        <v>42115.11618055556</v>
      </c>
      <c r="T2874" s="13">
        <f t="shared" si="313"/>
        <v>42175.11618055556</v>
      </c>
      <c r="U2874">
        <f t="shared" si="314"/>
        <v>-3000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308"/>
        <v>0.38119999999999998</v>
      </c>
      <c r="P2875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3">
        <f t="shared" si="312"/>
        <v>42002.817488425921</v>
      </c>
      <c r="T2875" s="13">
        <f t="shared" si="313"/>
        <v>42032.817488425921</v>
      </c>
      <c r="U2875">
        <f t="shared" si="314"/>
        <v>-1547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308"/>
        <v>5.4199999999999998E-2</v>
      </c>
      <c r="P2876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3">
        <f t="shared" si="312"/>
        <v>42722.84474537037</v>
      </c>
      <c r="T2876" s="13">
        <f t="shared" si="313"/>
        <v>42752.84474537037</v>
      </c>
      <c r="U2876">
        <f t="shared" si="314"/>
        <v>-4729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08"/>
        <v>3.5E-4</v>
      </c>
      <c r="P2877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3">
        <f t="shared" si="312"/>
        <v>42465.128391203703</v>
      </c>
      <c r="T2877" s="13">
        <f t="shared" si="313"/>
        <v>42495.128391203703</v>
      </c>
      <c r="U2877">
        <f t="shared" si="314"/>
        <v>-19993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308"/>
        <v>0</v>
      </c>
      <c r="P2878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13">
        <f t="shared" si="312"/>
        <v>42171.743969907402</v>
      </c>
      <c r="T2878" s="13">
        <f t="shared" si="313"/>
        <v>42201.743969907402</v>
      </c>
      <c r="U2878">
        <f t="shared" si="314"/>
        <v>-150000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308"/>
        <v>0.10833333333333334</v>
      </c>
      <c r="P2879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3">
        <f t="shared" si="312"/>
        <v>42672.955138888887</v>
      </c>
      <c r="T2879" s="13">
        <f t="shared" si="313"/>
        <v>42704.708333333328</v>
      </c>
      <c r="U2879">
        <f t="shared" si="314"/>
        <v>-5350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308"/>
        <v>2.1000000000000001E-2</v>
      </c>
      <c r="P2880">
        <f t="shared" si="309"/>
        <v>15.75</v>
      </c>
      <c r="Q2880" t="str">
        <f t="shared" si="310"/>
        <v>theater</v>
      </c>
      <c r="R2880" t="str">
        <f t="shared" si="311"/>
        <v>plays</v>
      </c>
      <c r="S2880" s="13">
        <f t="shared" si="312"/>
        <v>42128.615682870368</v>
      </c>
      <c r="T2880" s="13">
        <f t="shared" si="313"/>
        <v>42188.615682870368</v>
      </c>
      <c r="U2880">
        <f t="shared" si="314"/>
        <v>-2937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308"/>
        <v>2.5892857142857141E-3</v>
      </c>
      <c r="P2881">
        <f t="shared" si="309"/>
        <v>29</v>
      </c>
      <c r="Q2881" t="str">
        <f t="shared" si="310"/>
        <v>theater</v>
      </c>
      <c r="R2881" t="str">
        <f t="shared" si="311"/>
        <v>plays</v>
      </c>
      <c r="S2881" s="13">
        <f t="shared" si="312"/>
        <v>42359.725243055553</v>
      </c>
      <c r="T2881" s="13">
        <f t="shared" si="313"/>
        <v>42389.725243055553</v>
      </c>
      <c r="U2881">
        <f t="shared" si="314"/>
        <v>-11171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308"/>
        <v>0.23333333333333334</v>
      </c>
      <c r="P2882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3">
        <f t="shared" si="312"/>
        <v>42192.905694444446</v>
      </c>
      <c r="T2882" s="13">
        <f t="shared" si="313"/>
        <v>42236.711805555555</v>
      </c>
      <c r="U2882">
        <f t="shared" si="314"/>
        <v>-9200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315">E2883/D2883</f>
        <v>0</v>
      </c>
      <c r="P2883" t="e">
        <f t="shared" ref="P2883:P2946" si="316">E2883/L2883</f>
        <v>#DIV/0!</v>
      </c>
      <c r="Q2883" t="str">
        <f t="shared" ref="Q2883:Q2946" si="317">LEFT(N2883,SEARCH("/",N2883,1)-1)</f>
        <v>theater</v>
      </c>
      <c r="R2883" t="str">
        <f t="shared" ref="R2883:R2946" si="318">MID(N2883,SEARCH("/",N2883,1)+1,50)</f>
        <v>plays</v>
      </c>
      <c r="S2883" s="13">
        <f t="shared" ref="S2883:S2946" si="319">(((J2883/60)/60)/24)+DATE(1970,1,1)</f>
        <v>41916.597638888888</v>
      </c>
      <c r="T2883" s="13">
        <f t="shared" ref="T2883:T2946" si="320">(((I2883/60)/60)/24)+DATE(1970,1,1)</f>
        <v>41976.639305555553</v>
      </c>
      <c r="U2883">
        <f t="shared" ref="U2883:U2946" si="321">E2883-D2883</f>
        <v>-5500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315"/>
        <v>0.33600000000000002</v>
      </c>
      <c r="P2884">
        <f t="shared" si="316"/>
        <v>63</v>
      </c>
      <c r="Q2884" t="str">
        <f t="shared" si="317"/>
        <v>theater</v>
      </c>
      <c r="R2884" t="str">
        <f t="shared" si="318"/>
        <v>plays</v>
      </c>
      <c r="S2884" s="13">
        <f t="shared" si="319"/>
        <v>42461.596273148149</v>
      </c>
      <c r="T2884" s="13">
        <f t="shared" si="320"/>
        <v>42491.596273148149</v>
      </c>
      <c r="U2884">
        <f t="shared" si="321"/>
        <v>-498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15"/>
        <v>0.1908</v>
      </c>
      <c r="P2885">
        <f t="shared" si="316"/>
        <v>381.6</v>
      </c>
      <c r="Q2885" t="str">
        <f t="shared" si="317"/>
        <v>theater</v>
      </c>
      <c r="R2885" t="str">
        <f t="shared" si="318"/>
        <v>plays</v>
      </c>
      <c r="S2885" s="13">
        <f t="shared" si="319"/>
        <v>42370.90320601852</v>
      </c>
      <c r="T2885" s="13">
        <f t="shared" si="320"/>
        <v>42406.207638888889</v>
      </c>
      <c r="U2885">
        <f t="shared" si="321"/>
        <v>-8092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15"/>
        <v>4.1111111111111114E-3</v>
      </c>
      <c r="P2886">
        <f t="shared" si="316"/>
        <v>46.25</v>
      </c>
      <c r="Q2886" t="str">
        <f t="shared" si="317"/>
        <v>theater</v>
      </c>
      <c r="R2886" t="str">
        <f t="shared" si="318"/>
        <v>plays</v>
      </c>
      <c r="S2886" s="13">
        <f t="shared" si="319"/>
        <v>41948.727256944447</v>
      </c>
      <c r="T2886" s="13">
        <f t="shared" si="320"/>
        <v>41978.727256944447</v>
      </c>
      <c r="U2886">
        <f t="shared" si="321"/>
        <v>-44815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15"/>
        <v>0.32500000000000001</v>
      </c>
      <c r="P2887">
        <f t="shared" si="316"/>
        <v>26</v>
      </c>
      <c r="Q2887" t="str">
        <f t="shared" si="317"/>
        <v>theater</v>
      </c>
      <c r="R2887" t="str">
        <f t="shared" si="318"/>
        <v>plays</v>
      </c>
      <c r="S2887" s="13">
        <f t="shared" si="319"/>
        <v>42047.07640046296</v>
      </c>
      <c r="T2887" s="13">
        <f t="shared" si="320"/>
        <v>42077.034733796296</v>
      </c>
      <c r="U2887">
        <f t="shared" si="321"/>
        <v>-270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15"/>
        <v>0.05</v>
      </c>
      <c r="P2888">
        <f t="shared" si="316"/>
        <v>10</v>
      </c>
      <c r="Q2888" t="str">
        <f t="shared" si="317"/>
        <v>theater</v>
      </c>
      <c r="R2888" t="str">
        <f t="shared" si="318"/>
        <v>plays</v>
      </c>
      <c r="S2888" s="13">
        <f t="shared" si="319"/>
        <v>42261.632916666669</v>
      </c>
      <c r="T2888" s="13">
        <f t="shared" si="320"/>
        <v>42266.165972222225</v>
      </c>
      <c r="U2888">
        <f t="shared" si="321"/>
        <v>-190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15"/>
        <v>1.6666666666666668E-3</v>
      </c>
      <c r="P2889">
        <f t="shared" si="316"/>
        <v>5</v>
      </c>
      <c r="Q2889" t="str">
        <f t="shared" si="317"/>
        <v>theater</v>
      </c>
      <c r="R2889" t="str">
        <f t="shared" si="318"/>
        <v>plays</v>
      </c>
      <c r="S2889" s="13">
        <f t="shared" si="319"/>
        <v>41985.427361111113</v>
      </c>
      <c r="T2889" s="13">
        <f t="shared" si="320"/>
        <v>42015.427361111113</v>
      </c>
      <c r="U2889">
        <f t="shared" si="321"/>
        <v>-2995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15"/>
        <v>0</v>
      </c>
      <c r="P2890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13">
        <f t="shared" si="319"/>
        <v>41922.535185185188</v>
      </c>
      <c r="T2890" s="13">
        <f t="shared" si="320"/>
        <v>41930.207638888889</v>
      </c>
      <c r="U2890">
        <f t="shared" si="321"/>
        <v>-30000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15"/>
        <v>0.38066666666666665</v>
      </c>
      <c r="P2891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3">
        <f t="shared" si="319"/>
        <v>41850.863252314812</v>
      </c>
      <c r="T2891" s="13">
        <f t="shared" si="320"/>
        <v>41880.863252314812</v>
      </c>
      <c r="U2891">
        <f t="shared" si="321"/>
        <v>-1858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15"/>
        <v>1.0500000000000001E-2</v>
      </c>
      <c r="P2892">
        <f t="shared" si="316"/>
        <v>7</v>
      </c>
      <c r="Q2892" t="str">
        <f t="shared" si="317"/>
        <v>theater</v>
      </c>
      <c r="R2892" t="str">
        <f t="shared" si="318"/>
        <v>plays</v>
      </c>
      <c r="S2892" s="13">
        <f t="shared" si="319"/>
        <v>41831.742962962962</v>
      </c>
      <c r="T2892" s="13">
        <f t="shared" si="320"/>
        <v>41860.125</v>
      </c>
      <c r="U2892">
        <f t="shared" si="321"/>
        <v>-1979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15"/>
        <v>2.7300000000000001E-2</v>
      </c>
      <c r="P2893">
        <f t="shared" si="316"/>
        <v>27.3</v>
      </c>
      <c r="Q2893" t="str">
        <f t="shared" si="317"/>
        <v>theater</v>
      </c>
      <c r="R2893" t="str">
        <f t="shared" si="318"/>
        <v>plays</v>
      </c>
      <c r="S2893" s="13">
        <f t="shared" si="319"/>
        <v>42415.883425925931</v>
      </c>
      <c r="T2893" s="13">
        <f t="shared" si="320"/>
        <v>42475.84175925926</v>
      </c>
      <c r="U2893">
        <f t="shared" si="321"/>
        <v>-9727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15"/>
        <v>9.0909090909090912E-2</v>
      </c>
      <c r="P2894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3">
        <f t="shared" si="319"/>
        <v>41869.714166666665</v>
      </c>
      <c r="T2894" s="13">
        <f t="shared" si="320"/>
        <v>41876.875</v>
      </c>
      <c r="U2894">
        <f t="shared" si="321"/>
        <v>-5000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15"/>
        <v>5.0000000000000001E-3</v>
      </c>
      <c r="P2895">
        <f t="shared" si="316"/>
        <v>12.5</v>
      </c>
      <c r="Q2895" t="str">
        <f t="shared" si="317"/>
        <v>theater</v>
      </c>
      <c r="R2895" t="str">
        <f t="shared" si="318"/>
        <v>plays</v>
      </c>
      <c r="S2895" s="13">
        <f t="shared" si="319"/>
        <v>41953.773090277777</v>
      </c>
      <c r="T2895" s="13">
        <f t="shared" si="320"/>
        <v>42013.083333333328</v>
      </c>
      <c r="U2895">
        <f t="shared" si="321"/>
        <v>-4975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15"/>
        <v>0</v>
      </c>
      <c r="P2896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13">
        <f t="shared" si="319"/>
        <v>42037.986284722225</v>
      </c>
      <c r="T2896" s="13">
        <f t="shared" si="320"/>
        <v>42097.944618055553</v>
      </c>
      <c r="U2896">
        <f t="shared" si="321"/>
        <v>-50000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15"/>
        <v>4.5999999999999999E-2</v>
      </c>
      <c r="P2897">
        <f t="shared" si="316"/>
        <v>5.75</v>
      </c>
      <c r="Q2897" t="str">
        <f t="shared" si="317"/>
        <v>theater</v>
      </c>
      <c r="R2897" t="str">
        <f t="shared" si="318"/>
        <v>plays</v>
      </c>
      <c r="S2897" s="13">
        <f t="shared" si="319"/>
        <v>41811.555462962962</v>
      </c>
      <c r="T2897" s="13">
        <f t="shared" si="320"/>
        <v>41812.875</v>
      </c>
      <c r="U2897">
        <f t="shared" si="321"/>
        <v>-477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15"/>
        <v>0.20833333333333334</v>
      </c>
      <c r="P2898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3">
        <f t="shared" si="319"/>
        <v>42701.908807870372</v>
      </c>
      <c r="T2898" s="13">
        <f t="shared" si="320"/>
        <v>42716.25</v>
      </c>
      <c r="U2898">
        <f t="shared" si="321"/>
        <v>-2375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15"/>
        <v>4.583333333333333E-2</v>
      </c>
      <c r="P2899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3">
        <f t="shared" si="319"/>
        <v>42258.646504629629</v>
      </c>
      <c r="T2899" s="13">
        <f t="shared" si="320"/>
        <v>42288.645196759258</v>
      </c>
      <c r="U2899">
        <f t="shared" si="321"/>
        <v>-11450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15"/>
        <v>4.2133333333333335E-2</v>
      </c>
      <c r="P2900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3">
        <f t="shared" si="319"/>
        <v>42278.664965277778</v>
      </c>
      <c r="T2900" s="13">
        <f t="shared" si="320"/>
        <v>42308.664965277778</v>
      </c>
      <c r="U2900">
        <f t="shared" si="321"/>
        <v>-7184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15"/>
        <v>0</v>
      </c>
      <c r="P2901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13">
        <f t="shared" si="319"/>
        <v>42515.078217592592</v>
      </c>
      <c r="T2901" s="13">
        <f t="shared" si="320"/>
        <v>42575.078217592592</v>
      </c>
      <c r="U2901">
        <f t="shared" si="321"/>
        <v>-10000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15"/>
        <v>0.61909090909090914</v>
      </c>
      <c r="P2902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3">
        <f t="shared" si="319"/>
        <v>41830.234166666669</v>
      </c>
      <c r="T2902" s="13">
        <f t="shared" si="320"/>
        <v>41860.234166666669</v>
      </c>
      <c r="U2902">
        <f t="shared" si="321"/>
        <v>-2095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15"/>
        <v>8.0000000000000002E-3</v>
      </c>
      <c r="P2903">
        <f t="shared" si="316"/>
        <v>3</v>
      </c>
      <c r="Q2903" t="str">
        <f t="shared" si="317"/>
        <v>theater</v>
      </c>
      <c r="R2903" t="str">
        <f t="shared" si="318"/>
        <v>plays</v>
      </c>
      <c r="S2903" s="13">
        <f t="shared" si="319"/>
        <v>41982.904386574075</v>
      </c>
      <c r="T2903" s="13">
        <f t="shared" si="320"/>
        <v>42042.904386574075</v>
      </c>
      <c r="U2903">
        <f t="shared" si="321"/>
        <v>-744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15"/>
        <v>1.6666666666666666E-4</v>
      </c>
      <c r="P2904">
        <f t="shared" si="316"/>
        <v>25</v>
      </c>
      <c r="Q2904" t="str">
        <f t="shared" si="317"/>
        <v>theater</v>
      </c>
      <c r="R2904" t="str">
        <f t="shared" si="318"/>
        <v>plays</v>
      </c>
      <c r="S2904" s="13">
        <f t="shared" si="319"/>
        <v>42210.439768518518</v>
      </c>
      <c r="T2904" s="13">
        <f t="shared" si="320"/>
        <v>42240.439768518518</v>
      </c>
      <c r="U2904">
        <f t="shared" si="321"/>
        <v>-149975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15"/>
        <v>7.7999999999999996E-3</v>
      </c>
      <c r="P2905">
        <f t="shared" si="316"/>
        <v>9.75</v>
      </c>
      <c r="Q2905" t="str">
        <f t="shared" si="317"/>
        <v>theater</v>
      </c>
      <c r="R2905" t="str">
        <f t="shared" si="318"/>
        <v>plays</v>
      </c>
      <c r="S2905" s="13">
        <f t="shared" si="319"/>
        <v>42196.166874999995</v>
      </c>
      <c r="T2905" s="13">
        <f t="shared" si="320"/>
        <v>42256.166874999995</v>
      </c>
      <c r="U2905">
        <f t="shared" si="321"/>
        <v>-4961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15"/>
        <v>0.05</v>
      </c>
      <c r="P2906">
        <f t="shared" si="316"/>
        <v>18.75</v>
      </c>
      <c r="Q2906" t="str">
        <f t="shared" si="317"/>
        <v>theater</v>
      </c>
      <c r="R2906" t="str">
        <f t="shared" si="318"/>
        <v>plays</v>
      </c>
      <c r="S2906" s="13">
        <f t="shared" si="319"/>
        <v>41940.967951388891</v>
      </c>
      <c r="T2906" s="13">
        <f t="shared" si="320"/>
        <v>41952.5</v>
      </c>
      <c r="U2906">
        <f t="shared" si="321"/>
        <v>-1425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15"/>
        <v>0.17771428571428571</v>
      </c>
      <c r="P2907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3">
        <f t="shared" si="319"/>
        <v>42606.056863425925</v>
      </c>
      <c r="T2907" s="13">
        <f t="shared" si="320"/>
        <v>42620.056863425925</v>
      </c>
      <c r="U2907">
        <f t="shared" si="321"/>
        <v>-2878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15"/>
        <v>9.4166666666666662E-2</v>
      </c>
      <c r="P2908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3">
        <f t="shared" si="319"/>
        <v>42199.648912037039</v>
      </c>
      <c r="T2908" s="13">
        <f t="shared" si="320"/>
        <v>42217.041666666672</v>
      </c>
      <c r="U2908">
        <f t="shared" si="321"/>
        <v>-5435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15"/>
        <v>8.0000000000000004E-4</v>
      </c>
      <c r="P2909">
        <f t="shared" si="316"/>
        <v>1</v>
      </c>
      <c r="Q2909" t="str">
        <f t="shared" si="317"/>
        <v>theater</v>
      </c>
      <c r="R2909" t="str">
        <f t="shared" si="318"/>
        <v>plays</v>
      </c>
      <c r="S2909" s="13">
        <f t="shared" si="319"/>
        <v>42444.877743055549</v>
      </c>
      <c r="T2909" s="13">
        <f t="shared" si="320"/>
        <v>42504.877743055549</v>
      </c>
      <c r="U2909">
        <f t="shared" si="321"/>
        <v>-2498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15"/>
        <v>2.75E-2</v>
      </c>
      <c r="P2910">
        <f t="shared" si="316"/>
        <v>52.8</v>
      </c>
      <c r="Q2910" t="str">
        <f t="shared" si="317"/>
        <v>theater</v>
      </c>
      <c r="R2910" t="str">
        <f t="shared" si="318"/>
        <v>plays</v>
      </c>
      <c r="S2910" s="13">
        <f t="shared" si="319"/>
        <v>42499.731701388882</v>
      </c>
      <c r="T2910" s="13">
        <f t="shared" si="320"/>
        <v>42529.731701388882</v>
      </c>
      <c r="U2910">
        <f t="shared" si="321"/>
        <v>-9336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15"/>
        <v>1.1111111111111112E-4</v>
      </c>
      <c r="P2911">
        <f t="shared" si="316"/>
        <v>20</v>
      </c>
      <c r="Q2911" t="str">
        <f t="shared" si="317"/>
        <v>theater</v>
      </c>
      <c r="R2911" t="str">
        <f t="shared" si="318"/>
        <v>plays</v>
      </c>
      <c r="S2911" s="13">
        <f t="shared" si="319"/>
        <v>41929.266215277778</v>
      </c>
      <c r="T2911" s="13">
        <f t="shared" si="320"/>
        <v>41968.823611111111</v>
      </c>
      <c r="U2911">
        <f t="shared" si="321"/>
        <v>-179980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15"/>
        <v>3.3333333333333335E-5</v>
      </c>
      <c r="P2912">
        <f t="shared" si="316"/>
        <v>1</v>
      </c>
      <c r="Q2912" t="str">
        <f t="shared" si="317"/>
        <v>theater</v>
      </c>
      <c r="R2912" t="str">
        <f t="shared" si="318"/>
        <v>plays</v>
      </c>
      <c r="S2912" s="13">
        <f t="shared" si="319"/>
        <v>42107.841284722221</v>
      </c>
      <c r="T2912" s="13">
        <f t="shared" si="320"/>
        <v>42167.841284722221</v>
      </c>
      <c r="U2912">
        <f t="shared" si="321"/>
        <v>-29999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15"/>
        <v>0.36499999999999999</v>
      </c>
      <c r="P2913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3">
        <f t="shared" si="319"/>
        <v>42142.768819444449</v>
      </c>
      <c r="T2913" s="13">
        <f t="shared" si="320"/>
        <v>42182.768819444449</v>
      </c>
      <c r="U2913">
        <f t="shared" si="321"/>
        <v>-1143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15"/>
        <v>0.14058171745152354</v>
      </c>
      <c r="P2914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3">
        <f t="shared" si="319"/>
        <v>42354.131643518514</v>
      </c>
      <c r="T2914" s="13">
        <f t="shared" si="320"/>
        <v>42384.131643518514</v>
      </c>
      <c r="U2914">
        <f t="shared" si="321"/>
        <v>-12410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15"/>
        <v>2.0000000000000001E-4</v>
      </c>
      <c r="P2915">
        <f t="shared" si="316"/>
        <v>1</v>
      </c>
      <c r="Q2915" t="str">
        <f t="shared" si="317"/>
        <v>theater</v>
      </c>
      <c r="R2915" t="str">
        <f t="shared" si="318"/>
        <v>plays</v>
      </c>
      <c r="S2915" s="13">
        <f t="shared" si="319"/>
        <v>41828.922905092593</v>
      </c>
      <c r="T2915" s="13">
        <f t="shared" si="320"/>
        <v>41888.922905092593</v>
      </c>
      <c r="U2915">
        <f t="shared" si="321"/>
        <v>-9998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15"/>
        <v>4.0000000000000003E-5</v>
      </c>
      <c r="P2916">
        <f t="shared" si="316"/>
        <v>1</v>
      </c>
      <c r="Q2916" t="str">
        <f t="shared" si="317"/>
        <v>theater</v>
      </c>
      <c r="R2916" t="str">
        <f t="shared" si="318"/>
        <v>plays</v>
      </c>
      <c r="S2916" s="13">
        <f t="shared" si="319"/>
        <v>42017.907337962963</v>
      </c>
      <c r="T2916" s="13">
        <f t="shared" si="320"/>
        <v>42077.865671296298</v>
      </c>
      <c r="U2916">
        <f t="shared" si="321"/>
        <v>-24999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15"/>
        <v>0.61099999999999999</v>
      </c>
      <c r="P2917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3">
        <f t="shared" si="319"/>
        <v>42415.398032407407</v>
      </c>
      <c r="T2917" s="13">
        <f t="shared" si="320"/>
        <v>42445.356365740736</v>
      </c>
      <c r="U2917">
        <f t="shared" si="321"/>
        <v>-389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15"/>
        <v>7.8378378378378383E-2</v>
      </c>
      <c r="P2918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3">
        <f t="shared" si="319"/>
        <v>41755.476724537039</v>
      </c>
      <c r="T2918" s="13">
        <f t="shared" si="320"/>
        <v>41778.476724537039</v>
      </c>
      <c r="U2918">
        <f t="shared" si="321"/>
        <v>-1705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15"/>
        <v>0.2185</v>
      </c>
      <c r="P2919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3">
        <f t="shared" si="319"/>
        <v>42245.234340277777</v>
      </c>
      <c r="T2919" s="13">
        <f t="shared" si="320"/>
        <v>42263.234340277777</v>
      </c>
      <c r="U2919">
        <f t="shared" si="321"/>
        <v>-1563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15"/>
        <v>0.27239999999999998</v>
      </c>
      <c r="P2920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3">
        <f t="shared" si="319"/>
        <v>42278.629710648151</v>
      </c>
      <c r="T2920" s="13">
        <f t="shared" si="320"/>
        <v>42306.629710648151</v>
      </c>
      <c r="U2920">
        <f t="shared" si="321"/>
        <v>-3638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15"/>
        <v>8.5000000000000006E-2</v>
      </c>
      <c r="P2921">
        <f t="shared" si="316"/>
        <v>8.5</v>
      </c>
      <c r="Q2921" t="str">
        <f t="shared" si="317"/>
        <v>theater</v>
      </c>
      <c r="R2921" t="str">
        <f t="shared" si="318"/>
        <v>plays</v>
      </c>
      <c r="S2921" s="13">
        <f t="shared" si="319"/>
        <v>41826.61954861111</v>
      </c>
      <c r="T2921" s="13">
        <f t="shared" si="320"/>
        <v>41856.61954861111</v>
      </c>
      <c r="U2921">
        <f t="shared" si="321"/>
        <v>-549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15"/>
        <v>0.26840000000000003</v>
      </c>
      <c r="P2922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3">
        <f t="shared" si="319"/>
        <v>42058.792476851857</v>
      </c>
      <c r="T2922" s="13">
        <f t="shared" si="320"/>
        <v>42088.750810185185</v>
      </c>
      <c r="U2922">
        <f t="shared" si="321"/>
        <v>-1829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15"/>
        <v>1.29</v>
      </c>
      <c r="P2923">
        <f t="shared" si="316"/>
        <v>43</v>
      </c>
      <c r="Q2923" t="str">
        <f t="shared" si="317"/>
        <v>theater</v>
      </c>
      <c r="R2923" t="str">
        <f t="shared" si="318"/>
        <v>musical</v>
      </c>
      <c r="S2923" s="13">
        <f t="shared" si="319"/>
        <v>41877.886620370373</v>
      </c>
      <c r="T2923" s="13">
        <f t="shared" si="320"/>
        <v>41907.886620370373</v>
      </c>
      <c r="U2923">
        <f t="shared" si="321"/>
        <v>29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15"/>
        <v>1</v>
      </c>
      <c r="P2924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3">
        <f t="shared" si="319"/>
        <v>42097.874155092592</v>
      </c>
      <c r="T2924" s="13">
        <f t="shared" si="320"/>
        <v>42142.874155092592</v>
      </c>
      <c r="U2924">
        <f t="shared" si="321"/>
        <v>0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15"/>
        <v>1</v>
      </c>
      <c r="P2925">
        <f t="shared" si="316"/>
        <v>30</v>
      </c>
      <c r="Q2925" t="str">
        <f t="shared" si="317"/>
        <v>theater</v>
      </c>
      <c r="R2925" t="str">
        <f t="shared" si="318"/>
        <v>musical</v>
      </c>
      <c r="S2925" s="13">
        <f t="shared" si="319"/>
        <v>42013.15253472222</v>
      </c>
      <c r="T2925" s="13">
        <f t="shared" si="320"/>
        <v>42028.125</v>
      </c>
      <c r="U2925">
        <f t="shared" si="321"/>
        <v>0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15"/>
        <v>1.032</v>
      </c>
      <c r="P2926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3">
        <f t="shared" si="319"/>
        <v>42103.556828703702</v>
      </c>
      <c r="T2926" s="13">
        <f t="shared" si="320"/>
        <v>42133.165972222225</v>
      </c>
      <c r="U2926">
        <f t="shared" si="321"/>
        <v>800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15"/>
        <v>1.0244597777777777</v>
      </c>
      <c r="P2927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3">
        <f t="shared" si="319"/>
        <v>41863.584120370368</v>
      </c>
      <c r="T2927" s="13">
        <f t="shared" si="320"/>
        <v>41893.584120370368</v>
      </c>
      <c r="U2927">
        <f t="shared" si="321"/>
        <v>1100.6900000000023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15"/>
        <v>1.25</v>
      </c>
      <c r="P2928">
        <f t="shared" si="316"/>
        <v>75</v>
      </c>
      <c r="Q2928" t="str">
        <f t="shared" si="317"/>
        <v>theater</v>
      </c>
      <c r="R2928" t="str">
        <f t="shared" si="318"/>
        <v>musical</v>
      </c>
      <c r="S2928" s="13">
        <f t="shared" si="319"/>
        <v>42044.765960648147</v>
      </c>
      <c r="T2928" s="13">
        <f t="shared" si="320"/>
        <v>42058.765960648147</v>
      </c>
      <c r="U2928">
        <f t="shared" si="321"/>
        <v>750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15"/>
        <v>1.3083333333333333</v>
      </c>
      <c r="P2929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3">
        <f t="shared" si="319"/>
        <v>41806.669317129628</v>
      </c>
      <c r="T2929" s="13">
        <f t="shared" si="320"/>
        <v>41835.208333333336</v>
      </c>
      <c r="U2929">
        <f t="shared" si="321"/>
        <v>555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15"/>
        <v>1</v>
      </c>
      <c r="P2930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3">
        <f t="shared" si="319"/>
        <v>42403.998217592598</v>
      </c>
      <c r="T2930" s="13">
        <f t="shared" si="320"/>
        <v>42433.998217592598</v>
      </c>
      <c r="U2930">
        <f t="shared" si="321"/>
        <v>0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15"/>
        <v>1.02069375</v>
      </c>
      <c r="P2931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3">
        <f t="shared" si="319"/>
        <v>41754.564328703702</v>
      </c>
      <c r="T2931" s="13">
        <f t="shared" si="320"/>
        <v>41784.564328703702</v>
      </c>
      <c r="U2931">
        <f t="shared" si="321"/>
        <v>165.55000000000018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15"/>
        <v>1.0092000000000001</v>
      </c>
      <c r="P2932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3">
        <f t="shared" si="319"/>
        <v>42101.584074074075</v>
      </c>
      <c r="T2932" s="13">
        <f t="shared" si="320"/>
        <v>42131.584074074075</v>
      </c>
      <c r="U2932">
        <f t="shared" si="321"/>
        <v>92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15"/>
        <v>1.06</v>
      </c>
      <c r="P2933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3">
        <f t="shared" si="319"/>
        <v>41872.291238425925</v>
      </c>
      <c r="T2933" s="13">
        <f t="shared" si="320"/>
        <v>41897.255555555559</v>
      </c>
      <c r="U2933">
        <f t="shared" si="321"/>
        <v>45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15"/>
        <v>1.0509677419354839</v>
      </c>
      <c r="P2934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3">
        <f t="shared" si="319"/>
        <v>42025.164780092593</v>
      </c>
      <c r="T2934" s="13">
        <f t="shared" si="320"/>
        <v>42056.458333333328</v>
      </c>
      <c r="U2934">
        <f t="shared" si="321"/>
        <v>158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15"/>
        <v>1.0276000000000001</v>
      </c>
      <c r="P2935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3">
        <f t="shared" si="319"/>
        <v>42495.956631944442</v>
      </c>
      <c r="T2935" s="13">
        <f t="shared" si="320"/>
        <v>42525.956631944442</v>
      </c>
      <c r="U2935">
        <f t="shared" si="321"/>
        <v>69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15"/>
        <v>1.08</v>
      </c>
      <c r="P2936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3">
        <f t="shared" si="319"/>
        <v>41775.636157407411</v>
      </c>
      <c r="T2936" s="13">
        <f t="shared" si="320"/>
        <v>41805.636157407411</v>
      </c>
      <c r="U2936">
        <f t="shared" si="321"/>
        <v>200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15"/>
        <v>1.0088571428571429</v>
      </c>
      <c r="P2937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3">
        <f t="shared" si="319"/>
        <v>42553.583425925928</v>
      </c>
      <c r="T2937" s="13">
        <f t="shared" si="320"/>
        <v>42611.708333333328</v>
      </c>
      <c r="U2937">
        <f t="shared" si="321"/>
        <v>31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15"/>
        <v>1.28</v>
      </c>
      <c r="P2938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3">
        <f t="shared" si="319"/>
        <v>41912.650729166664</v>
      </c>
      <c r="T2938" s="13">
        <f t="shared" si="320"/>
        <v>41925.207638888889</v>
      </c>
      <c r="U2938">
        <f t="shared" si="321"/>
        <v>280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15"/>
        <v>1.3333333333333333</v>
      </c>
      <c r="P2939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3">
        <f t="shared" si="319"/>
        <v>41803.457326388889</v>
      </c>
      <c r="T2939" s="13">
        <f t="shared" si="320"/>
        <v>41833.457326388889</v>
      </c>
      <c r="U2939">
        <f t="shared" si="321"/>
        <v>500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15"/>
        <v>1.0137499999999999</v>
      </c>
      <c r="P2940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3">
        <f t="shared" si="319"/>
        <v>42004.703865740739</v>
      </c>
      <c r="T2940" s="13">
        <f t="shared" si="320"/>
        <v>42034.703865740739</v>
      </c>
      <c r="U2940">
        <f t="shared" si="321"/>
        <v>55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15"/>
        <v>1.0287500000000001</v>
      </c>
      <c r="P2941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3">
        <f t="shared" si="319"/>
        <v>41845.809166666666</v>
      </c>
      <c r="T2941" s="13">
        <f t="shared" si="320"/>
        <v>41879.041666666664</v>
      </c>
      <c r="U2941">
        <f t="shared" si="321"/>
        <v>230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315"/>
        <v>1.0724</v>
      </c>
      <c r="P2942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3">
        <f t="shared" si="319"/>
        <v>41982.773356481484</v>
      </c>
      <c r="T2942" s="13">
        <f t="shared" si="320"/>
        <v>42022.773356481484</v>
      </c>
      <c r="U2942">
        <f t="shared" si="321"/>
        <v>181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15"/>
        <v>4.0000000000000003E-5</v>
      </c>
      <c r="P2943">
        <f t="shared" si="316"/>
        <v>1</v>
      </c>
      <c r="Q2943" t="str">
        <f t="shared" si="317"/>
        <v>theater</v>
      </c>
      <c r="R2943" t="str">
        <f t="shared" si="318"/>
        <v>spaces</v>
      </c>
      <c r="S2943" s="13">
        <f t="shared" si="319"/>
        <v>42034.960127314815</v>
      </c>
      <c r="T2943" s="13">
        <f t="shared" si="320"/>
        <v>42064.960127314815</v>
      </c>
      <c r="U2943">
        <f t="shared" si="321"/>
        <v>-24999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15"/>
        <v>0.20424999999999999</v>
      </c>
      <c r="P2944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3">
        <f t="shared" si="319"/>
        <v>42334.803923611107</v>
      </c>
      <c r="T2944" s="13">
        <f t="shared" si="320"/>
        <v>42354.845833333333</v>
      </c>
      <c r="U2944">
        <f t="shared" si="321"/>
        <v>-159150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15"/>
        <v>0</v>
      </c>
      <c r="P2945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13">
        <f t="shared" si="319"/>
        <v>42077.129398148143</v>
      </c>
      <c r="T2945" s="13">
        <f t="shared" si="320"/>
        <v>42107.129398148143</v>
      </c>
      <c r="U2945">
        <f t="shared" si="321"/>
        <v>-3000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315"/>
        <v>0.01</v>
      </c>
      <c r="P2946">
        <f t="shared" si="316"/>
        <v>100</v>
      </c>
      <c r="Q2946" t="str">
        <f t="shared" si="317"/>
        <v>theater</v>
      </c>
      <c r="R2946" t="str">
        <f t="shared" si="318"/>
        <v>spaces</v>
      </c>
      <c r="S2946" s="13">
        <f t="shared" si="319"/>
        <v>42132.9143287037</v>
      </c>
      <c r="T2946" s="13">
        <f t="shared" si="320"/>
        <v>42162.9143287037</v>
      </c>
      <c r="U2946">
        <f t="shared" si="321"/>
        <v>-9900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322">E2947/D2947</f>
        <v>0</v>
      </c>
      <c r="P2947" t="e">
        <f t="shared" ref="P2947:P3010" si="323">E2947/L2947</f>
        <v>#DIV/0!</v>
      </c>
      <c r="Q2947" t="str">
        <f t="shared" ref="Q2947:Q3010" si="324">LEFT(N2947,SEARCH("/",N2947,1)-1)</f>
        <v>theater</v>
      </c>
      <c r="R2947" t="str">
        <f t="shared" ref="R2947:R3010" si="325">MID(N2947,SEARCH("/",N2947,1)+1,50)</f>
        <v>spaces</v>
      </c>
      <c r="S2947" s="13">
        <f t="shared" ref="S2947:S3010" si="326">(((J2947/60)/60)/24)+DATE(1970,1,1)</f>
        <v>42118.139583333337</v>
      </c>
      <c r="T2947" s="13">
        <f t="shared" ref="T2947:T3010" si="327">(((I2947/60)/60)/24)+DATE(1970,1,1)</f>
        <v>42148.139583333337</v>
      </c>
      <c r="U2947">
        <f t="shared" ref="U2947:U3010" si="328">E2947-D2947</f>
        <v>-50000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322"/>
        <v>1E-3</v>
      </c>
      <c r="P2948">
        <f t="shared" si="323"/>
        <v>1</v>
      </c>
      <c r="Q2948" t="str">
        <f t="shared" si="324"/>
        <v>theater</v>
      </c>
      <c r="R2948" t="str">
        <f t="shared" si="325"/>
        <v>spaces</v>
      </c>
      <c r="S2948" s="13">
        <f t="shared" si="326"/>
        <v>42567.531157407408</v>
      </c>
      <c r="T2948" s="13">
        <f t="shared" si="327"/>
        <v>42597.531157407408</v>
      </c>
      <c r="U2948">
        <f t="shared" si="328"/>
        <v>-1998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22"/>
        <v>4.2880000000000001E-2</v>
      </c>
      <c r="P2949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3">
        <f t="shared" si="326"/>
        <v>42649.562118055561</v>
      </c>
      <c r="T2949" s="13">
        <f t="shared" si="327"/>
        <v>42698.715972222228</v>
      </c>
      <c r="U2949">
        <f t="shared" si="328"/>
        <v>-23928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22"/>
        <v>4.8000000000000001E-5</v>
      </c>
      <c r="P2950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3">
        <f t="shared" si="326"/>
        <v>42097.649224537032</v>
      </c>
      <c r="T2950" s="13">
        <f t="shared" si="327"/>
        <v>42157.649224537032</v>
      </c>
      <c r="U2950">
        <f t="shared" si="328"/>
        <v>-499976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22"/>
        <v>2.5000000000000001E-2</v>
      </c>
      <c r="P2951">
        <f t="shared" si="323"/>
        <v>12.5</v>
      </c>
      <c r="Q2951" t="str">
        <f t="shared" si="324"/>
        <v>theater</v>
      </c>
      <c r="R2951" t="str">
        <f t="shared" si="325"/>
        <v>spaces</v>
      </c>
      <c r="S2951" s="13">
        <f t="shared" si="326"/>
        <v>42297.823113425926</v>
      </c>
      <c r="T2951" s="13">
        <f t="shared" si="327"/>
        <v>42327.864780092597</v>
      </c>
      <c r="U2951">
        <f t="shared" si="328"/>
        <v>-975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22"/>
        <v>0</v>
      </c>
      <c r="P2952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13">
        <f t="shared" si="326"/>
        <v>42362.36518518519</v>
      </c>
      <c r="T2952" s="13">
        <f t="shared" si="327"/>
        <v>42392.36518518519</v>
      </c>
      <c r="U2952">
        <f t="shared" si="328"/>
        <v>-5000000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22"/>
        <v>2.1919999999999999E-2</v>
      </c>
      <c r="P2953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3">
        <f t="shared" si="326"/>
        <v>41872.802928240737</v>
      </c>
      <c r="T2953" s="13">
        <f t="shared" si="327"/>
        <v>41917.802928240737</v>
      </c>
      <c r="U2953">
        <f t="shared" si="328"/>
        <v>-48904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22"/>
        <v>8.0250000000000002E-2</v>
      </c>
      <c r="P2954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3">
        <f t="shared" si="326"/>
        <v>42628.690266203703</v>
      </c>
      <c r="T2954" s="13">
        <f t="shared" si="327"/>
        <v>42660.166666666672</v>
      </c>
      <c r="U2954">
        <f t="shared" si="328"/>
        <v>-18395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22"/>
        <v>1.5125E-3</v>
      </c>
      <c r="P2955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3">
        <f t="shared" si="326"/>
        <v>42255.791909722218</v>
      </c>
      <c r="T2955" s="13">
        <f t="shared" si="327"/>
        <v>42285.791909722218</v>
      </c>
      <c r="U2955">
        <f t="shared" si="328"/>
        <v>-399395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22"/>
        <v>0</v>
      </c>
      <c r="P2956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13">
        <f t="shared" si="326"/>
        <v>42790.583368055552</v>
      </c>
      <c r="T2956" s="13">
        <f t="shared" si="327"/>
        <v>42810.541701388895</v>
      </c>
      <c r="U2956">
        <f t="shared" si="328"/>
        <v>-15000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22"/>
        <v>0.59583333333333333</v>
      </c>
      <c r="P2957">
        <f t="shared" si="323"/>
        <v>65</v>
      </c>
      <c r="Q2957" t="str">
        <f t="shared" si="324"/>
        <v>theater</v>
      </c>
      <c r="R2957" t="str">
        <f t="shared" si="325"/>
        <v>spaces</v>
      </c>
      <c r="S2957" s="13">
        <f t="shared" si="326"/>
        <v>42141.741307870368</v>
      </c>
      <c r="T2957" s="13">
        <f t="shared" si="327"/>
        <v>42171.741307870368</v>
      </c>
      <c r="U2957">
        <f t="shared" si="328"/>
        <v>-485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22"/>
        <v>0.16734177215189874</v>
      </c>
      <c r="P2958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3">
        <f t="shared" si="326"/>
        <v>42464.958912037036</v>
      </c>
      <c r="T2958" s="13">
        <f t="shared" si="327"/>
        <v>42494.958912037036</v>
      </c>
      <c r="U2958">
        <f t="shared" si="328"/>
        <v>-6578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22"/>
        <v>1.8666666666666668E-2</v>
      </c>
      <c r="P2959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3">
        <f t="shared" si="326"/>
        <v>42031.011249999996</v>
      </c>
      <c r="T2959" s="13">
        <f t="shared" si="327"/>
        <v>42090.969583333332</v>
      </c>
      <c r="U2959">
        <f t="shared" si="328"/>
        <v>-14720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22"/>
        <v>0</v>
      </c>
      <c r="P2960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13">
        <f t="shared" si="326"/>
        <v>42438.779131944444</v>
      </c>
      <c r="T2960" s="13">
        <f t="shared" si="327"/>
        <v>42498.73746527778</v>
      </c>
      <c r="U2960">
        <f t="shared" si="328"/>
        <v>-80000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22"/>
        <v>0</v>
      </c>
      <c r="P2961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13">
        <f t="shared" si="326"/>
        <v>42498.008391203708</v>
      </c>
      <c r="T2961" s="13">
        <f t="shared" si="327"/>
        <v>42528.008391203708</v>
      </c>
      <c r="U2961">
        <f t="shared" si="328"/>
        <v>-10000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22"/>
        <v>0</v>
      </c>
      <c r="P2962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13">
        <f t="shared" si="326"/>
        <v>41863.757210648146</v>
      </c>
      <c r="T2962" s="13">
        <f t="shared" si="327"/>
        <v>41893.757210648146</v>
      </c>
      <c r="U2962">
        <f t="shared" si="328"/>
        <v>-30000000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22"/>
        <v>1.0962000000000001</v>
      </c>
      <c r="P2963">
        <f t="shared" si="323"/>
        <v>50.75</v>
      </c>
      <c r="Q2963" t="str">
        <f t="shared" si="324"/>
        <v>theater</v>
      </c>
      <c r="R2963" t="str">
        <f t="shared" si="325"/>
        <v>plays</v>
      </c>
      <c r="S2963" s="13">
        <f t="shared" si="326"/>
        <v>42061.212488425925</v>
      </c>
      <c r="T2963" s="13">
        <f t="shared" si="327"/>
        <v>42089.166666666672</v>
      </c>
      <c r="U2963">
        <f t="shared" si="328"/>
        <v>481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22"/>
        <v>1.218</v>
      </c>
      <c r="P2964">
        <f t="shared" si="323"/>
        <v>60.9</v>
      </c>
      <c r="Q2964" t="str">
        <f t="shared" si="324"/>
        <v>theater</v>
      </c>
      <c r="R2964" t="str">
        <f t="shared" si="325"/>
        <v>plays</v>
      </c>
      <c r="S2964" s="13">
        <f t="shared" si="326"/>
        <v>42036.24428240741</v>
      </c>
      <c r="T2964" s="13">
        <f t="shared" si="327"/>
        <v>42064.290972222225</v>
      </c>
      <c r="U2964">
        <f t="shared" si="328"/>
        <v>218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22"/>
        <v>1.0685</v>
      </c>
      <c r="P2965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3">
        <f t="shared" si="326"/>
        <v>42157.470185185186</v>
      </c>
      <c r="T2965" s="13">
        <f t="shared" si="327"/>
        <v>42187.470185185186</v>
      </c>
      <c r="U2965">
        <f t="shared" si="328"/>
        <v>685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22"/>
        <v>1.0071379999999999</v>
      </c>
      <c r="P2966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3">
        <f t="shared" si="326"/>
        <v>41827.909942129627</v>
      </c>
      <c r="T2966" s="13">
        <f t="shared" si="327"/>
        <v>41857.897222222222</v>
      </c>
      <c r="U2966">
        <f t="shared" si="328"/>
        <v>35.6899999999996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22"/>
        <v>1.0900000000000001</v>
      </c>
      <c r="P2967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3">
        <f t="shared" si="326"/>
        <v>42162.729548611111</v>
      </c>
      <c r="T2967" s="13">
        <f t="shared" si="327"/>
        <v>42192.729548611111</v>
      </c>
      <c r="U2967">
        <f t="shared" si="328"/>
        <v>135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22"/>
        <v>1.1363000000000001</v>
      </c>
      <c r="P2968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3">
        <f t="shared" si="326"/>
        <v>42233.738564814819</v>
      </c>
      <c r="T2968" s="13">
        <f t="shared" si="327"/>
        <v>42263.738564814819</v>
      </c>
      <c r="U2968">
        <f t="shared" si="328"/>
        <v>1363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22"/>
        <v>1.1392</v>
      </c>
      <c r="P2969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3">
        <f t="shared" si="326"/>
        <v>42042.197824074072</v>
      </c>
      <c r="T2969" s="13">
        <f t="shared" si="327"/>
        <v>42072.156157407408</v>
      </c>
      <c r="U2969">
        <f t="shared" si="328"/>
        <v>696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22"/>
        <v>1.06</v>
      </c>
      <c r="P2970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3">
        <f t="shared" si="326"/>
        <v>42585.523842592593</v>
      </c>
      <c r="T2970" s="13">
        <f t="shared" si="327"/>
        <v>42599.165972222225</v>
      </c>
      <c r="U2970">
        <f t="shared" si="328"/>
        <v>210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22"/>
        <v>1.625</v>
      </c>
      <c r="P2971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3">
        <f t="shared" si="326"/>
        <v>42097.786493055552</v>
      </c>
      <c r="T2971" s="13">
        <f t="shared" si="327"/>
        <v>42127.952083333337</v>
      </c>
      <c r="U2971">
        <f t="shared" si="328"/>
        <v>625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22"/>
        <v>1.06</v>
      </c>
      <c r="P2972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3">
        <f t="shared" si="326"/>
        <v>41808.669571759259</v>
      </c>
      <c r="T2972" s="13">
        <f t="shared" si="327"/>
        <v>41838.669571759259</v>
      </c>
      <c r="U2972">
        <f t="shared" si="328"/>
        <v>360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22"/>
        <v>1.0015624999999999</v>
      </c>
      <c r="P2973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3">
        <f t="shared" si="326"/>
        <v>41852.658310185187</v>
      </c>
      <c r="T2973" s="13">
        <f t="shared" si="327"/>
        <v>41882.658310185187</v>
      </c>
      <c r="U2973">
        <f t="shared" si="328"/>
        <v>5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22"/>
        <v>1.0535000000000001</v>
      </c>
      <c r="P2974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3">
        <f t="shared" si="326"/>
        <v>42694.110185185185</v>
      </c>
      <c r="T2974" s="13">
        <f t="shared" si="327"/>
        <v>42709.041666666672</v>
      </c>
      <c r="U2974">
        <f t="shared" si="328"/>
        <v>107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22"/>
        <v>1.748</v>
      </c>
      <c r="P2975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3">
        <f t="shared" si="326"/>
        <v>42341.818379629629</v>
      </c>
      <c r="T2975" s="13">
        <f t="shared" si="327"/>
        <v>42370.166666666672</v>
      </c>
      <c r="U2975">
        <f t="shared" si="328"/>
        <v>3740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22"/>
        <v>1.02</v>
      </c>
      <c r="P2976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3">
        <f t="shared" si="326"/>
        <v>41880.061006944445</v>
      </c>
      <c r="T2976" s="13">
        <f t="shared" si="327"/>
        <v>41908.065972222219</v>
      </c>
      <c r="U2976">
        <f t="shared" si="328"/>
        <v>100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22"/>
        <v>1.00125</v>
      </c>
      <c r="P2977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3">
        <f t="shared" si="326"/>
        <v>41941.683865740742</v>
      </c>
      <c r="T2977" s="13">
        <f t="shared" si="327"/>
        <v>41970.125</v>
      </c>
      <c r="U2977">
        <f t="shared" si="328"/>
        <v>10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22"/>
        <v>1.7142857142857142</v>
      </c>
      <c r="P2978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3">
        <f t="shared" si="326"/>
        <v>42425.730671296296</v>
      </c>
      <c r="T2978" s="13">
        <f t="shared" si="327"/>
        <v>42442.5</v>
      </c>
      <c r="U2978">
        <f t="shared" si="328"/>
        <v>50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22"/>
        <v>1.1356666666666666</v>
      </c>
      <c r="P2979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3">
        <f t="shared" si="326"/>
        <v>42026.88118055556</v>
      </c>
      <c r="T2979" s="13">
        <f t="shared" si="327"/>
        <v>42086.093055555553</v>
      </c>
      <c r="U2979">
        <f t="shared" si="328"/>
        <v>407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22"/>
        <v>1.2946666666666666</v>
      </c>
      <c r="P2980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3">
        <f t="shared" si="326"/>
        <v>41922.640590277777</v>
      </c>
      <c r="T2980" s="13">
        <f t="shared" si="327"/>
        <v>41932.249305555553</v>
      </c>
      <c r="U2980">
        <f t="shared" si="328"/>
        <v>221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22"/>
        <v>1.014</v>
      </c>
      <c r="P2981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3">
        <f t="shared" si="326"/>
        <v>41993.824340277773</v>
      </c>
      <c r="T2981" s="13">
        <f t="shared" si="327"/>
        <v>42010.25</v>
      </c>
      <c r="U2981">
        <f t="shared" si="328"/>
        <v>70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22"/>
        <v>1.0916666666666666</v>
      </c>
      <c r="P2982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3">
        <f t="shared" si="326"/>
        <v>42219.915856481486</v>
      </c>
      <c r="T2982" s="13">
        <f t="shared" si="327"/>
        <v>42240.083333333328</v>
      </c>
      <c r="U2982">
        <f t="shared" si="328"/>
        <v>275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22"/>
        <v>1.28925</v>
      </c>
      <c r="P2983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3">
        <f t="shared" si="326"/>
        <v>42225.559675925921</v>
      </c>
      <c r="T2983" s="13">
        <f t="shared" si="327"/>
        <v>42270.559675925921</v>
      </c>
      <c r="U2983">
        <f t="shared" si="328"/>
        <v>1157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22"/>
        <v>1.0206</v>
      </c>
      <c r="P2984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3">
        <f t="shared" si="326"/>
        <v>42381.686840277776</v>
      </c>
      <c r="T2984" s="13">
        <f t="shared" si="327"/>
        <v>42411.686840277776</v>
      </c>
      <c r="U2984">
        <f t="shared" si="328"/>
        <v>103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22"/>
        <v>1.465395775862069</v>
      </c>
      <c r="P2985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3">
        <f t="shared" si="326"/>
        <v>41894.632361111115</v>
      </c>
      <c r="T2985" s="13">
        <f t="shared" si="327"/>
        <v>41954.674027777779</v>
      </c>
      <c r="U2985">
        <f t="shared" si="328"/>
        <v>53985.91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22"/>
        <v>1.00352</v>
      </c>
      <c r="P2986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3">
        <f t="shared" si="326"/>
        <v>42576.278715277775</v>
      </c>
      <c r="T2986" s="13">
        <f t="shared" si="327"/>
        <v>42606.278715277775</v>
      </c>
      <c r="U2986">
        <f t="shared" si="328"/>
        <v>88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22"/>
        <v>1.2164999999999999</v>
      </c>
      <c r="P2987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3">
        <f t="shared" si="326"/>
        <v>42654.973703703698</v>
      </c>
      <c r="T2987" s="13">
        <f t="shared" si="327"/>
        <v>42674.166666666672</v>
      </c>
      <c r="U2987">
        <f t="shared" si="328"/>
        <v>2165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22"/>
        <v>1.0549999999999999</v>
      </c>
      <c r="P2988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3">
        <f t="shared" si="326"/>
        <v>42431.500069444446</v>
      </c>
      <c r="T2988" s="13">
        <f t="shared" si="327"/>
        <v>42491.458402777775</v>
      </c>
      <c r="U2988">
        <f t="shared" si="328"/>
        <v>132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22"/>
        <v>1.1040080000000001</v>
      </c>
      <c r="P2989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3">
        <f t="shared" si="326"/>
        <v>42627.307303240741</v>
      </c>
      <c r="T2989" s="13">
        <f t="shared" si="327"/>
        <v>42656</v>
      </c>
      <c r="U2989">
        <f t="shared" si="328"/>
        <v>2600.2000000000007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22"/>
        <v>1</v>
      </c>
      <c r="P2990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3">
        <f t="shared" si="326"/>
        <v>42511.362048611118</v>
      </c>
      <c r="T2990" s="13">
        <f t="shared" si="327"/>
        <v>42541.362048611118</v>
      </c>
      <c r="U2990">
        <f t="shared" si="328"/>
        <v>0</v>
      </c>
    </row>
    <row r="2991" spans="1:21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22"/>
        <v>1.76535</v>
      </c>
      <c r="P2991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3">
        <f t="shared" si="326"/>
        <v>42337.02039351852</v>
      </c>
      <c r="T2991" s="13">
        <f t="shared" si="327"/>
        <v>42359.207638888889</v>
      </c>
      <c r="U2991">
        <f t="shared" si="328"/>
        <v>15307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22"/>
        <v>1</v>
      </c>
      <c r="P2992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3">
        <f t="shared" si="326"/>
        <v>42341.57430555555</v>
      </c>
      <c r="T2992" s="13">
        <f t="shared" si="327"/>
        <v>42376.57430555555</v>
      </c>
      <c r="U2992">
        <f t="shared" si="328"/>
        <v>0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22"/>
        <v>1.0329411764705883</v>
      </c>
      <c r="P2993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3">
        <f t="shared" si="326"/>
        <v>42740.837152777778</v>
      </c>
      <c r="T2993" s="13">
        <f t="shared" si="327"/>
        <v>42762.837152777778</v>
      </c>
      <c r="U2993">
        <f t="shared" si="328"/>
        <v>280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22"/>
        <v>1.0449999999999999</v>
      </c>
      <c r="P2994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3">
        <f t="shared" si="326"/>
        <v>42622.767476851848</v>
      </c>
      <c r="T2994" s="13">
        <f t="shared" si="327"/>
        <v>42652.767476851848</v>
      </c>
      <c r="U2994">
        <f t="shared" si="328"/>
        <v>135</v>
      </c>
    </row>
    <row r="2995" spans="1:21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22"/>
        <v>1.0029999999999999</v>
      </c>
      <c r="P2995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3">
        <f t="shared" si="326"/>
        <v>42390.838738425926</v>
      </c>
      <c r="T2995" s="13">
        <f t="shared" si="327"/>
        <v>42420.838738425926</v>
      </c>
      <c r="U2995">
        <f t="shared" si="328"/>
        <v>3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22"/>
        <v>4.577466666666667</v>
      </c>
      <c r="P2996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3">
        <f t="shared" si="326"/>
        <v>41885.478842592594</v>
      </c>
      <c r="T2996" s="13">
        <f t="shared" si="327"/>
        <v>41915.478842592594</v>
      </c>
      <c r="U2996">
        <f t="shared" si="328"/>
        <v>1073.24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22"/>
        <v>1.0496000000000001</v>
      </c>
      <c r="P2997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3">
        <f t="shared" si="326"/>
        <v>42724.665173611109</v>
      </c>
      <c r="T2997" s="13">
        <f t="shared" si="327"/>
        <v>42754.665173611109</v>
      </c>
      <c r="U2997">
        <f t="shared" si="328"/>
        <v>744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22"/>
        <v>1.7194285714285715</v>
      </c>
      <c r="P2998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3">
        <f t="shared" si="326"/>
        <v>42090.912500000006</v>
      </c>
      <c r="T2998" s="13">
        <f t="shared" si="327"/>
        <v>42150.912500000006</v>
      </c>
      <c r="U2998">
        <f t="shared" si="328"/>
        <v>25180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22"/>
        <v>1.0373000000000001</v>
      </c>
      <c r="P2999">
        <f t="shared" si="323"/>
        <v>90.2</v>
      </c>
      <c r="Q2999" t="str">
        <f t="shared" si="324"/>
        <v>theater</v>
      </c>
      <c r="R2999" t="str">
        <f t="shared" si="325"/>
        <v>spaces</v>
      </c>
      <c r="S2999" s="13">
        <f t="shared" si="326"/>
        <v>42775.733715277776</v>
      </c>
      <c r="T2999" s="13">
        <f t="shared" si="327"/>
        <v>42793.207638888889</v>
      </c>
      <c r="U2999">
        <f t="shared" si="328"/>
        <v>373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22"/>
        <v>1.0302899999999999</v>
      </c>
      <c r="P3000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3">
        <f t="shared" si="326"/>
        <v>41778.193622685183</v>
      </c>
      <c r="T3000" s="13">
        <f t="shared" si="327"/>
        <v>41806.184027777781</v>
      </c>
      <c r="U3000">
        <f t="shared" si="328"/>
        <v>1514.5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22"/>
        <v>1.1888888888888889</v>
      </c>
      <c r="P3001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3">
        <f t="shared" si="326"/>
        <v>42780.740277777775</v>
      </c>
      <c r="T3001" s="13">
        <f t="shared" si="327"/>
        <v>42795.083333333328</v>
      </c>
      <c r="U3001">
        <f t="shared" si="328"/>
        <v>255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22"/>
        <v>1</v>
      </c>
      <c r="P3002">
        <f t="shared" si="323"/>
        <v>62.5</v>
      </c>
      <c r="Q3002" t="str">
        <f t="shared" si="324"/>
        <v>theater</v>
      </c>
      <c r="R3002" t="str">
        <f t="shared" si="325"/>
        <v>spaces</v>
      </c>
      <c r="S3002" s="13">
        <f t="shared" si="326"/>
        <v>42752.827199074076</v>
      </c>
      <c r="T3002" s="13">
        <f t="shared" si="327"/>
        <v>42766.75</v>
      </c>
      <c r="U3002">
        <f t="shared" si="328"/>
        <v>0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22"/>
        <v>3.1869988910451896</v>
      </c>
      <c r="P3003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3">
        <f t="shared" si="326"/>
        <v>42534.895625000005</v>
      </c>
      <c r="T3003" s="13">
        <f t="shared" si="327"/>
        <v>42564.895625000005</v>
      </c>
      <c r="U3003">
        <f t="shared" si="328"/>
        <v>15777.009999999998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22"/>
        <v>1.0850614285714286</v>
      </c>
      <c r="P3004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3">
        <f t="shared" si="326"/>
        <v>41239.83625</v>
      </c>
      <c r="T3004" s="13">
        <f t="shared" si="327"/>
        <v>41269.83625</v>
      </c>
      <c r="U3004">
        <f t="shared" si="328"/>
        <v>595.43000000000029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22"/>
        <v>1.0116666666666667</v>
      </c>
      <c r="P3005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3">
        <f t="shared" si="326"/>
        <v>42398.849259259259</v>
      </c>
      <c r="T3005" s="13">
        <f t="shared" si="327"/>
        <v>42430.249305555553</v>
      </c>
      <c r="U3005">
        <f t="shared" si="328"/>
        <v>35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322"/>
        <v>1.12815</v>
      </c>
      <c r="P3006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3">
        <f t="shared" si="326"/>
        <v>41928.881064814814</v>
      </c>
      <c r="T3006" s="13">
        <f t="shared" si="327"/>
        <v>41958.922731481478</v>
      </c>
      <c r="U3006">
        <f t="shared" si="328"/>
        <v>5126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22"/>
        <v>1.2049622641509434</v>
      </c>
      <c r="P3007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3">
        <f t="shared" si="326"/>
        <v>41888.674826388888</v>
      </c>
      <c r="T3007" s="13">
        <f t="shared" si="327"/>
        <v>41918.674826388888</v>
      </c>
      <c r="U3007">
        <f t="shared" si="328"/>
        <v>2172.6000000000004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22"/>
        <v>1.0774999999999999</v>
      </c>
      <c r="P3008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3">
        <f t="shared" si="326"/>
        <v>41957.756840277783</v>
      </c>
      <c r="T3008" s="13">
        <f t="shared" si="327"/>
        <v>41987.756840277783</v>
      </c>
      <c r="U3008">
        <f t="shared" si="328"/>
        <v>620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22"/>
        <v>1.8</v>
      </c>
      <c r="P3009">
        <f t="shared" si="323"/>
        <v>54</v>
      </c>
      <c r="Q3009" t="str">
        <f t="shared" si="324"/>
        <v>theater</v>
      </c>
      <c r="R3009" t="str">
        <f t="shared" si="325"/>
        <v>spaces</v>
      </c>
      <c r="S3009" s="13">
        <f t="shared" si="326"/>
        <v>42098.216238425928</v>
      </c>
      <c r="T3009" s="13">
        <f t="shared" si="327"/>
        <v>42119.216238425928</v>
      </c>
      <c r="U3009">
        <f t="shared" si="328"/>
        <v>480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322"/>
        <v>1.0116666666666667</v>
      </c>
      <c r="P3010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3">
        <f t="shared" si="326"/>
        <v>42360.212025462963</v>
      </c>
      <c r="T3010" s="13">
        <f t="shared" si="327"/>
        <v>42390.212025462963</v>
      </c>
      <c r="U3010">
        <f t="shared" si="328"/>
        <v>35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329">E3011/D3011</f>
        <v>1.19756</v>
      </c>
      <c r="P3011">
        <f t="shared" ref="P3011:P3074" si="330">E3011/L3011</f>
        <v>233.8984375</v>
      </c>
      <c r="Q3011" t="str">
        <f t="shared" ref="Q3011:Q3074" si="331">LEFT(N3011,SEARCH("/",N3011,1)-1)</f>
        <v>theater</v>
      </c>
      <c r="R3011" t="str">
        <f t="shared" ref="R3011:R3074" si="332">MID(N3011,SEARCH("/",N3011,1)+1,50)</f>
        <v>spaces</v>
      </c>
      <c r="S3011" s="13">
        <f t="shared" ref="S3011:S3074" si="333">(((J3011/60)/60)/24)+DATE(1970,1,1)</f>
        <v>41939.569907407407</v>
      </c>
      <c r="T3011" s="13">
        <f t="shared" ref="T3011:T3074" si="334">(((I3011/60)/60)/24)+DATE(1970,1,1)</f>
        <v>41969.611574074079</v>
      </c>
      <c r="U3011">
        <f t="shared" ref="U3011:U3074" si="335">E3011-D3011</f>
        <v>4939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329"/>
        <v>1.58</v>
      </c>
      <c r="P3012">
        <f t="shared" si="330"/>
        <v>158</v>
      </c>
      <c r="Q3012" t="str">
        <f t="shared" si="331"/>
        <v>theater</v>
      </c>
      <c r="R3012" t="str">
        <f t="shared" si="332"/>
        <v>spaces</v>
      </c>
      <c r="S3012" s="13">
        <f t="shared" si="333"/>
        <v>41996.832395833335</v>
      </c>
      <c r="T3012" s="13">
        <f t="shared" si="334"/>
        <v>42056.832395833335</v>
      </c>
      <c r="U3012">
        <f t="shared" si="335"/>
        <v>870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29"/>
        <v>1.2366666666666666</v>
      </c>
      <c r="P3013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3">
        <f t="shared" si="333"/>
        <v>42334.468935185185</v>
      </c>
      <c r="T3013" s="13">
        <f t="shared" si="334"/>
        <v>42361.957638888889</v>
      </c>
      <c r="U3013">
        <f t="shared" si="335"/>
        <v>71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29"/>
        <v>1.1712499999999999</v>
      </c>
      <c r="P3014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3">
        <f t="shared" si="333"/>
        <v>42024.702893518523</v>
      </c>
      <c r="T3014" s="13">
        <f t="shared" si="334"/>
        <v>42045.702893518523</v>
      </c>
      <c r="U3014">
        <f t="shared" si="335"/>
        <v>685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29"/>
        <v>1.5696000000000001</v>
      </c>
      <c r="P3015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3">
        <f t="shared" si="333"/>
        <v>42146.836215277777</v>
      </c>
      <c r="T3015" s="13">
        <f t="shared" si="334"/>
        <v>42176.836215277777</v>
      </c>
      <c r="U3015">
        <f t="shared" si="335"/>
        <v>5696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29"/>
        <v>1.13104</v>
      </c>
      <c r="P3016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3">
        <f t="shared" si="333"/>
        <v>41920.123611111114</v>
      </c>
      <c r="T3016" s="13">
        <f t="shared" si="334"/>
        <v>41948.208333333336</v>
      </c>
      <c r="U3016">
        <f t="shared" si="335"/>
        <v>3276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29"/>
        <v>1.0317647058823529</v>
      </c>
      <c r="P3017">
        <f t="shared" si="330"/>
        <v>87.7</v>
      </c>
      <c r="Q3017" t="str">
        <f t="shared" si="331"/>
        <v>theater</v>
      </c>
      <c r="R3017" t="str">
        <f t="shared" si="332"/>
        <v>spaces</v>
      </c>
      <c r="S3017" s="13">
        <f t="shared" si="333"/>
        <v>41785.72729166667</v>
      </c>
      <c r="T3017" s="13">
        <f t="shared" si="334"/>
        <v>41801.166666666664</v>
      </c>
      <c r="U3017">
        <f t="shared" si="335"/>
        <v>108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29"/>
        <v>1.0261176470588236</v>
      </c>
      <c r="P3018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3">
        <f t="shared" si="333"/>
        <v>41778.548055555555</v>
      </c>
      <c r="T3018" s="13">
        <f t="shared" si="334"/>
        <v>41838.548055555555</v>
      </c>
      <c r="U3018">
        <f t="shared" si="335"/>
        <v>222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29"/>
        <v>1.0584090909090909</v>
      </c>
      <c r="P3019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3">
        <f t="shared" si="333"/>
        <v>41841.850034722222</v>
      </c>
      <c r="T3019" s="13">
        <f t="shared" si="334"/>
        <v>41871.850034722222</v>
      </c>
      <c r="U3019">
        <f t="shared" si="335"/>
        <v>1285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29"/>
        <v>1.0071428571428571</v>
      </c>
      <c r="P3020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3">
        <f t="shared" si="333"/>
        <v>42163.29833333334</v>
      </c>
      <c r="T3020" s="13">
        <f t="shared" si="334"/>
        <v>42205.916666666672</v>
      </c>
      <c r="U3020">
        <f t="shared" si="335"/>
        <v>30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29"/>
        <v>1.2123333333333333</v>
      </c>
      <c r="P3021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3">
        <f t="shared" si="333"/>
        <v>41758.833564814813</v>
      </c>
      <c r="T3021" s="13">
        <f t="shared" si="334"/>
        <v>41786.125</v>
      </c>
      <c r="U3021">
        <f t="shared" si="335"/>
        <v>3185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29"/>
        <v>1.0057142857142858</v>
      </c>
      <c r="P3022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3">
        <f t="shared" si="333"/>
        <v>42170.846446759257</v>
      </c>
      <c r="T3022" s="13">
        <f t="shared" si="334"/>
        <v>42230.846446759257</v>
      </c>
      <c r="U3022">
        <f t="shared" si="335"/>
        <v>40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29"/>
        <v>1.1602222222222223</v>
      </c>
      <c r="P3023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3">
        <f t="shared" si="333"/>
        <v>42660.618854166663</v>
      </c>
      <c r="T3023" s="13">
        <f t="shared" si="334"/>
        <v>42696.249305555553</v>
      </c>
      <c r="U3023">
        <f t="shared" si="335"/>
        <v>721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29"/>
        <v>1.0087999999999999</v>
      </c>
      <c r="P3024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3">
        <f t="shared" si="333"/>
        <v>42564.95380787037</v>
      </c>
      <c r="T3024" s="13">
        <f t="shared" si="334"/>
        <v>42609.95380787037</v>
      </c>
      <c r="U3024">
        <f t="shared" si="335"/>
        <v>88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29"/>
        <v>1.03</v>
      </c>
      <c r="P3025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3">
        <f t="shared" si="333"/>
        <v>42121.675763888896</v>
      </c>
      <c r="T3025" s="13">
        <f t="shared" si="334"/>
        <v>42166.675763888896</v>
      </c>
      <c r="U3025">
        <f t="shared" si="335"/>
        <v>21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29"/>
        <v>2.4641999999999999</v>
      </c>
      <c r="P3026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3">
        <f t="shared" si="333"/>
        <v>41158.993923611109</v>
      </c>
      <c r="T3026" s="13">
        <f t="shared" si="334"/>
        <v>41188.993923611109</v>
      </c>
      <c r="U3026">
        <f t="shared" si="335"/>
        <v>7321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29"/>
        <v>3.0219999999999998</v>
      </c>
      <c r="P3027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3">
        <f t="shared" si="333"/>
        <v>41761.509409722225</v>
      </c>
      <c r="T3027" s="13">
        <f t="shared" si="334"/>
        <v>41789.666666666664</v>
      </c>
      <c r="U3027">
        <f t="shared" si="335"/>
        <v>5055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29"/>
        <v>1.4333333333333333</v>
      </c>
      <c r="P3028">
        <f t="shared" si="330"/>
        <v>51.6</v>
      </c>
      <c r="Q3028" t="str">
        <f t="shared" si="331"/>
        <v>theater</v>
      </c>
      <c r="R3028" t="str">
        <f t="shared" si="332"/>
        <v>spaces</v>
      </c>
      <c r="S3028" s="13">
        <f t="shared" si="333"/>
        <v>42783.459398148145</v>
      </c>
      <c r="T3028" s="13">
        <f t="shared" si="334"/>
        <v>42797.459398148145</v>
      </c>
      <c r="U3028">
        <f t="shared" si="335"/>
        <v>390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29"/>
        <v>1.3144</v>
      </c>
      <c r="P3029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3">
        <f t="shared" si="333"/>
        <v>42053.704293981486</v>
      </c>
      <c r="T3029" s="13">
        <f t="shared" si="334"/>
        <v>42083.662627314814</v>
      </c>
      <c r="U3029">
        <f t="shared" si="335"/>
        <v>12576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29"/>
        <v>1.6801999999999999</v>
      </c>
      <c r="P3030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3">
        <f t="shared" si="333"/>
        <v>42567.264178240745</v>
      </c>
      <c r="T3030" s="13">
        <f t="shared" si="334"/>
        <v>42597.264178240745</v>
      </c>
      <c r="U3030">
        <f t="shared" si="335"/>
        <v>3401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29"/>
        <v>1.0967666666666667</v>
      </c>
      <c r="P3031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3">
        <f t="shared" si="333"/>
        <v>41932.708877314813</v>
      </c>
      <c r="T3031" s="13">
        <f t="shared" si="334"/>
        <v>41961.190972222219</v>
      </c>
      <c r="U3031">
        <f t="shared" si="335"/>
        <v>2903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29"/>
        <v>1.0668571428571429</v>
      </c>
      <c r="P3032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3">
        <f t="shared" si="333"/>
        <v>42233.747349537036</v>
      </c>
      <c r="T3032" s="13">
        <f t="shared" si="334"/>
        <v>42263.747349537036</v>
      </c>
      <c r="U3032">
        <f t="shared" si="335"/>
        <v>117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29"/>
        <v>1</v>
      </c>
      <c r="P3033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3">
        <f t="shared" si="333"/>
        <v>42597.882488425923</v>
      </c>
      <c r="T3033" s="13">
        <f t="shared" si="334"/>
        <v>42657.882488425923</v>
      </c>
      <c r="U3033">
        <f t="shared" si="335"/>
        <v>0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29"/>
        <v>1.272</v>
      </c>
      <c r="P3034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3">
        <f t="shared" si="333"/>
        <v>42228.044664351852</v>
      </c>
      <c r="T3034" s="13">
        <f t="shared" si="334"/>
        <v>42258.044664351852</v>
      </c>
      <c r="U3034">
        <f t="shared" si="335"/>
        <v>272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29"/>
        <v>1.4653333333333334</v>
      </c>
      <c r="P3035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3">
        <f t="shared" si="333"/>
        <v>42570.110243055555</v>
      </c>
      <c r="T3035" s="13">
        <f t="shared" si="334"/>
        <v>42600.110243055555</v>
      </c>
      <c r="U3035">
        <f t="shared" si="335"/>
        <v>1396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29"/>
        <v>1.1253599999999999</v>
      </c>
      <c r="P3036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3">
        <f t="shared" si="333"/>
        <v>42644.535358796296</v>
      </c>
      <c r="T3036" s="13">
        <f t="shared" si="334"/>
        <v>42675.165972222225</v>
      </c>
      <c r="U3036">
        <f t="shared" si="335"/>
        <v>12536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29"/>
        <v>1.0878684000000001</v>
      </c>
      <c r="P3037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3">
        <f t="shared" si="333"/>
        <v>41368.560289351852</v>
      </c>
      <c r="T3037" s="13">
        <f t="shared" si="334"/>
        <v>41398.560289351852</v>
      </c>
      <c r="U3037">
        <f t="shared" si="335"/>
        <v>2196.7099999999991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29"/>
        <v>1.26732</v>
      </c>
      <c r="P3038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3">
        <f t="shared" si="333"/>
        <v>41466.785231481481</v>
      </c>
      <c r="T3038" s="13">
        <f t="shared" si="334"/>
        <v>41502.499305555553</v>
      </c>
      <c r="U3038">
        <f t="shared" si="335"/>
        <v>6683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29"/>
        <v>2.1320000000000001</v>
      </c>
      <c r="P3039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3">
        <f t="shared" si="333"/>
        <v>40378.893206018518</v>
      </c>
      <c r="T3039" s="13">
        <f t="shared" si="334"/>
        <v>40453.207638888889</v>
      </c>
      <c r="U3039">
        <f t="shared" si="335"/>
        <v>566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29"/>
        <v>1.0049999999999999</v>
      </c>
      <c r="P3040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3">
        <f t="shared" si="333"/>
        <v>42373.252280092594</v>
      </c>
      <c r="T3040" s="13">
        <f t="shared" si="334"/>
        <v>42433.252280092594</v>
      </c>
      <c r="U3040">
        <f t="shared" si="335"/>
        <v>5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29"/>
        <v>1.0871389999999999</v>
      </c>
      <c r="P3041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3">
        <f t="shared" si="333"/>
        <v>41610.794421296298</v>
      </c>
      <c r="T3041" s="13">
        <f t="shared" si="334"/>
        <v>41637.332638888889</v>
      </c>
      <c r="U3041">
        <f t="shared" si="335"/>
        <v>1742.7799999999988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29"/>
        <v>1.075</v>
      </c>
      <c r="P3042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3">
        <f t="shared" si="333"/>
        <v>42177.791909722218</v>
      </c>
      <c r="T3042" s="13">
        <f t="shared" si="334"/>
        <v>42181.958333333328</v>
      </c>
      <c r="U3042">
        <f t="shared" si="335"/>
        <v>225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29"/>
        <v>1.1048192771084338</v>
      </c>
      <c r="P3043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3">
        <f t="shared" si="333"/>
        <v>42359.868611111116</v>
      </c>
      <c r="T3043" s="13">
        <f t="shared" si="334"/>
        <v>42389.868611111116</v>
      </c>
      <c r="U3043">
        <f t="shared" si="335"/>
        <v>870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29"/>
        <v>1.28</v>
      </c>
      <c r="P3044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3">
        <f t="shared" si="333"/>
        <v>42253.688043981485</v>
      </c>
      <c r="T3044" s="13">
        <f t="shared" si="334"/>
        <v>42283.688043981485</v>
      </c>
      <c r="U3044">
        <f t="shared" si="335"/>
        <v>420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29"/>
        <v>1.1000666666666667</v>
      </c>
      <c r="P3045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3">
        <f t="shared" si="333"/>
        <v>42083.070590277777</v>
      </c>
      <c r="T3045" s="13">
        <f t="shared" si="334"/>
        <v>42110.118055555555</v>
      </c>
      <c r="U3045">
        <f t="shared" si="335"/>
        <v>1501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29"/>
        <v>1.0934166666666667</v>
      </c>
      <c r="P3046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3">
        <f t="shared" si="333"/>
        <v>42387.7268287037</v>
      </c>
      <c r="T3046" s="13">
        <f t="shared" si="334"/>
        <v>42402.7268287037</v>
      </c>
      <c r="U3046">
        <f t="shared" si="335"/>
        <v>1121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29"/>
        <v>1.3270650000000002</v>
      </c>
      <c r="P3047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3">
        <f t="shared" si="333"/>
        <v>41843.155729166669</v>
      </c>
      <c r="T3047" s="13">
        <f t="shared" si="334"/>
        <v>41873.155729166669</v>
      </c>
      <c r="U3047">
        <f t="shared" si="335"/>
        <v>1308.2600000000002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29"/>
        <v>1.9084810126582279</v>
      </c>
      <c r="P3048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3">
        <f t="shared" si="333"/>
        <v>41862.803078703706</v>
      </c>
      <c r="T3048" s="13">
        <f t="shared" si="334"/>
        <v>41892.202777777777</v>
      </c>
      <c r="U3048">
        <f t="shared" si="335"/>
        <v>7177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29"/>
        <v>1.49</v>
      </c>
      <c r="P3049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3">
        <f t="shared" si="333"/>
        <v>42443.989050925928</v>
      </c>
      <c r="T3049" s="13">
        <f t="shared" si="334"/>
        <v>42487.552777777775</v>
      </c>
      <c r="U3049">
        <f t="shared" si="335"/>
        <v>245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29"/>
        <v>1.6639999999999999</v>
      </c>
      <c r="P3050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3">
        <f t="shared" si="333"/>
        <v>41975.901180555549</v>
      </c>
      <c r="T3050" s="13">
        <f t="shared" si="334"/>
        <v>42004.890277777777</v>
      </c>
      <c r="U3050">
        <f t="shared" si="335"/>
        <v>3320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29"/>
        <v>1.0666666666666667</v>
      </c>
      <c r="P3051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3">
        <f t="shared" si="333"/>
        <v>42139.014525462961</v>
      </c>
      <c r="T3051" s="13">
        <f t="shared" si="334"/>
        <v>42169.014525462961</v>
      </c>
      <c r="U3051">
        <f t="shared" si="335"/>
        <v>250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29"/>
        <v>1.06</v>
      </c>
      <c r="P3052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3">
        <f t="shared" si="333"/>
        <v>42465.16851851852</v>
      </c>
      <c r="T3052" s="13">
        <f t="shared" si="334"/>
        <v>42495.16851851852</v>
      </c>
      <c r="U3052">
        <f t="shared" si="335"/>
        <v>36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29"/>
        <v>0.23628571428571429</v>
      </c>
      <c r="P3053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3">
        <f t="shared" si="333"/>
        <v>42744.416030092587</v>
      </c>
      <c r="T3053" s="13">
        <f t="shared" si="334"/>
        <v>42774.416030092587</v>
      </c>
      <c r="U3053">
        <f t="shared" si="335"/>
        <v>-2673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29"/>
        <v>1.5E-3</v>
      </c>
      <c r="P3054">
        <f t="shared" si="330"/>
        <v>37.5</v>
      </c>
      <c r="Q3054" t="str">
        <f t="shared" si="331"/>
        <v>theater</v>
      </c>
      <c r="R3054" t="str">
        <f t="shared" si="332"/>
        <v>spaces</v>
      </c>
      <c r="S3054" s="13">
        <f t="shared" si="333"/>
        <v>42122.670069444444</v>
      </c>
      <c r="T3054" s="13">
        <f t="shared" si="334"/>
        <v>42152.665972222225</v>
      </c>
      <c r="U3054">
        <f t="shared" si="335"/>
        <v>-49925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29"/>
        <v>4.0000000000000001E-3</v>
      </c>
      <c r="P3055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3">
        <f t="shared" si="333"/>
        <v>41862.761724537035</v>
      </c>
      <c r="T3055" s="13">
        <f t="shared" si="334"/>
        <v>41914.165972222225</v>
      </c>
      <c r="U3055">
        <f t="shared" si="335"/>
        <v>-9960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29"/>
        <v>0</v>
      </c>
      <c r="P3056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13">
        <f t="shared" si="333"/>
        <v>42027.832800925928</v>
      </c>
      <c r="T3056" s="13">
        <f t="shared" si="334"/>
        <v>42065.044444444444</v>
      </c>
      <c r="U3056">
        <f t="shared" si="335"/>
        <v>-300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29"/>
        <v>5.0000000000000002E-5</v>
      </c>
      <c r="P3057">
        <f t="shared" si="330"/>
        <v>1</v>
      </c>
      <c r="Q3057" t="str">
        <f t="shared" si="331"/>
        <v>theater</v>
      </c>
      <c r="R3057" t="str">
        <f t="shared" si="332"/>
        <v>spaces</v>
      </c>
      <c r="S3057" s="13">
        <f t="shared" si="333"/>
        <v>41953.95821759259</v>
      </c>
      <c r="T3057" s="13">
        <f t="shared" si="334"/>
        <v>42013.95821759259</v>
      </c>
      <c r="U3057">
        <f t="shared" si="335"/>
        <v>-19999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29"/>
        <v>0</v>
      </c>
      <c r="P3058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13">
        <f t="shared" si="333"/>
        <v>41851.636388888888</v>
      </c>
      <c r="T3058" s="13">
        <f t="shared" si="334"/>
        <v>41911.636388888888</v>
      </c>
      <c r="U3058">
        <f t="shared" si="335"/>
        <v>-25000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29"/>
        <v>0</v>
      </c>
      <c r="P3059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13">
        <f t="shared" si="333"/>
        <v>42433.650590277779</v>
      </c>
      <c r="T3059" s="13">
        <f t="shared" si="334"/>
        <v>42463.608923611115</v>
      </c>
      <c r="U3059">
        <f t="shared" si="335"/>
        <v>-50000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29"/>
        <v>1.6666666666666666E-4</v>
      </c>
      <c r="P3060">
        <f t="shared" si="330"/>
        <v>1</v>
      </c>
      <c r="Q3060" t="str">
        <f t="shared" si="331"/>
        <v>theater</v>
      </c>
      <c r="R3060" t="str">
        <f t="shared" si="332"/>
        <v>spaces</v>
      </c>
      <c r="S3060" s="13">
        <f t="shared" si="333"/>
        <v>42460.374305555553</v>
      </c>
      <c r="T3060" s="13">
        <f t="shared" si="334"/>
        <v>42510.374305555553</v>
      </c>
      <c r="U3060">
        <f t="shared" si="335"/>
        <v>-17997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29"/>
        <v>3.0066666666666665E-2</v>
      </c>
      <c r="P3061">
        <f t="shared" si="330"/>
        <v>41</v>
      </c>
      <c r="Q3061" t="str">
        <f t="shared" si="331"/>
        <v>theater</v>
      </c>
      <c r="R3061" t="str">
        <f t="shared" si="332"/>
        <v>spaces</v>
      </c>
      <c r="S3061" s="13">
        <f t="shared" si="333"/>
        <v>41829.935717592591</v>
      </c>
      <c r="T3061" s="13">
        <f t="shared" si="334"/>
        <v>41859.935717592591</v>
      </c>
      <c r="U3061">
        <f t="shared" si="335"/>
        <v>-14549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29"/>
        <v>1.5227272727272728E-3</v>
      </c>
      <c r="P3062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3">
        <f t="shared" si="333"/>
        <v>42245.274699074071</v>
      </c>
      <c r="T3062" s="13">
        <f t="shared" si="334"/>
        <v>42275.274699074071</v>
      </c>
      <c r="U3062">
        <f t="shared" si="335"/>
        <v>-219665</v>
      </c>
    </row>
    <row r="3063" spans="1:21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29"/>
        <v>0</v>
      </c>
      <c r="P3063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13">
        <f t="shared" si="333"/>
        <v>41834.784120370372</v>
      </c>
      <c r="T3063" s="13">
        <f t="shared" si="334"/>
        <v>41864.784120370372</v>
      </c>
      <c r="U3063">
        <f t="shared" si="335"/>
        <v>-1000000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29"/>
        <v>0.66839999999999999</v>
      </c>
      <c r="P3064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3">
        <f t="shared" si="333"/>
        <v>42248.535787037035</v>
      </c>
      <c r="T3064" s="13">
        <f t="shared" si="334"/>
        <v>42277.75</v>
      </c>
      <c r="U3064">
        <f t="shared" si="335"/>
        <v>-3316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29"/>
        <v>0.19566666666666666</v>
      </c>
      <c r="P3065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3">
        <f t="shared" si="333"/>
        <v>42630.922893518517</v>
      </c>
      <c r="T3065" s="13">
        <f t="shared" si="334"/>
        <v>42665.922893518517</v>
      </c>
      <c r="U3065">
        <f t="shared" si="335"/>
        <v>-2413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29"/>
        <v>0.11294666666666667</v>
      </c>
      <c r="P3066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3">
        <f t="shared" si="333"/>
        <v>42299.130162037036</v>
      </c>
      <c r="T3066" s="13">
        <f t="shared" si="334"/>
        <v>42330.290972222225</v>
      </c>
      <c r="U3066">
        <f t="shared" si="335"/>
        <v>-66529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29"/>
        <v>4.0000000000000002E-4</v>
      </c>
      <c r="P3067">
        <f t="shared" si="330"/>
        <v>5</v>
      </c>
      <c r="Q3067" t="str">
        <f t="shared" si="331"/>
        <v>theater</v>
      </c>
      <c r="R3067" t="str">
        <f t="shared" si="332"/>
        <v>spaces</v>
      </c>
      <c r="S3067" s="13">
        <f t="shared" si="333"/>
        <v>41825.055231481485</v>
      </c>
      <c r="T3067" s="13">
        <f t="shared" si="334"/>
        <v>41850.055231481485</v>
      </c>
      <c r="U3067">
        <f t="shared" si="335"/>
        <v>-24990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29"/>
        <v>0.11985714285714286</v>
      </c>
      <c r="P3068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3">
        <f t="shared" si="333"/>
        <v>42531.228437500002</v>
      </c>
      <c r="T3068" s="13">
        <f t="shared" si="334"/>
        <v>42561.228437500002</v>
      </c>
      <c r="U3068">
        <f t="shared" si="335"/>
        <v>-308050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29"/>
        <v>2.5000000000000001E-2</v>
      </c>
      <c r="P3069">
        <f t="shared" si="330"/>
        <v>200</v>
      </c>
      <c r="Q3069" t="str">
        <f t="shared" si="331"/>
        <v>theater</v>
      </c>
      <c r="R3069" t="str">
        <f t="shared" si="332"/>
        <v>spaces</v>
      </c>
      <c r="S3069" s="13">
        <f t="shared" si="333"/>
        <v>42226.938414351855</v>
      </c>
      <c r="T3069" s="13">
        <f t="shared" si="334"/>
        <v>42256.938414351855</v>
      </c>
      <c r="U3069">
        <f t="shared" si="335"/>
        <v>-7800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329"/>
        <v>6.9999999999999999E-4</v>
      </c>
      <c r="P3070">
        <f t="shared" si="330"/>
        <v>87.5</v>
      </c>
      <c r="Q3070" t="str">
        <f t="shared" si="331"/>
        <v>theater</v>
      </c>
      <c r="R3070" t="str">
        <f t="shared" si="332"/>
        <v>spaces</v>
      </c>
      <c r="S3070" s="13">
        <f t="shared" si="333"/>
        <v>42263.691574074073</v>
      </c>
      <c r="T3070" s="13">
        <f t="shared" si="334"/>
        <v>42293.691574074073</v>
      </c>
      <c r="U3070">
        <f t="shared" si="335"/>
        <v>-249825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29"/>
        <v>0.14099999999999999</v>
      </c>
      <c r="P3071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3">
        <f t="shared" si="333"/>
        <v>41957.833726851852</v>
      </c>
      <c r="T3071" s="13">
        <f t="shared" si="334"/>
        <v>41987.833726851852</v>
      </c>
      <c r="U3071">
        <f t="shared" si="335"/>
        <v>-859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29"/>
        <v>3.3399999999999999E-2</v>
      </c>
      <c r="P3072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3">
        <f t="shared" si="333"/>
        <v>42690.733437499999</v>
      </c>
      <c r="T3072" s="13">
        <f t="shared" si="334"/>
        <v>42711.733437499999</v>
      </c>
      <c r="U3072">
        <f t="shared" si="335"/>
        <v>-9666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29"/>
        <v>0.59775</v>
      </c>
      <c r="P3073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3">
        <f t="shared" si="333"/>
        <v>42097.732418981483</v>
      </c>
      <c r="T3073" s="13">
        <f t="shared" si="334"/>
        <v>42115.249305555553</v>
      </c>
      <c r="U3073">
        <f t="shared" si="335"/>
        <v>-4827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329"/>
        <v>1.6666666666666666E-4</v>
      </c>
      <c r="P3074">
        <f t="shared" si="330"/>
        <v>1</v>
      </c>
      <c r="Q3074" t="str">
        <f t="shared" si="331"/>
        <v>theater</v>
      </c>
      <c r="R3074" t="str">
        <f t="shared" si="332"/>
        <v>spaces</v>
      </c>
      <c r="S3074" s="13">
        <f t="shared" si="333"/>
        <v>42658.690532407403</v>
      </c>
      <c r="T3074" s="13">
        <f t="shared" si="334"/>
        <v>42673.073611111111</v>
      </c>
      <c r="U3074">
        <f t="shared" si="335"/>
        <v>-11998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336">E3075/D3075</f>
        <v>2.3035714285714285E-4</v>
      </c>
      <c r="P3075">
        <f t="shared" ref="P3075:P3138" si="337">E3075/L3075</f>
        <v>92.142857142857139</v>
      </c>
      <c r="Q3075" t="str">
        <f t="shared" ref="Q3075:Q3138" si="338">LEFT(N3075,SEARCH("/",N3075,1)-1)</f>
        <v>theater</v>
      </c>
      <c r="R3075" t="str">
        <f t="shared" ref="R3075:R3138" si="339">MID(N3075,SEARCH("/",N3075,1)+1,50)</f>
        <v>spaces</v>
      </c>
      <c r="S3075" s="13">
        <f t="shared" ref="S3075:S3138" si="340">(((J3075/60)/60)/24)+DATE(1970,1,1)</f>
        <v>42111.684027777781</v>
      </c>
      <c r="T3075" s="13">
        <f t="shared" ref="T3075:T3138" si="341">(((I3075/60)/60)/24)+DATE(1970,1,1)</f>
        <v>42169.804861111115</v>
      </c>
      <c r="U3075">
        <f t="shared" ref="U3075:U3138" si="342">E3075-D3075</f>
        <v>-2799355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336"/>
        <v>8.8000000000000003E-4</v>
      </c>
      <c r="P3076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3">
        <f t="shared" si="340"/>
        <v>42409.571284722217</v>
      </c>
      <c r="T3076" s="13">
        <f t="shared" si="341"/>
        <v>42439.571284722217</v>
      </c>
      <c r="U3076">
        <f t="shared" si="342"/>
        <v>-24978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36"/>
        <v>8.6400000000000005E-2</v>
      </c>
      <c r="P3077">
        <f t="shared" si="337"/>
        <v>64.8</v>
      </c>
      <c r="Q3077" t="str">
        <f t="shared" si="338"/>
        <v>theater</v>
      </c>
      <c r="R3077" t="str">
        <f t="shared" si="339"/>
        <v>spaces</v>
      </c>
      <c r="S3077" s="13">
        <f t="shared" si="340"/>
        <v>42551.102314814809</v>
      </c>
      <c r="T3077" s="13">
        <f t="shared" si="341"/>
        <v>42601.102314814809</v>
      </c>
      <c r="U3077">
        <f t="shared" si="342"/>
        <v>-13704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36"/>
        <v>0.15060000000000001</v>
      </c>
      <c r="P3078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3">
        <f t="shared" si="340"/>
        <v>42226.651886574073</v>
      </c>
      <c r="T3078" s="13">
        <f t="shared" si="341"/>
        <v>42286.651886574073</v>
      </c>
      <c r="U3078">
        <f t="shared" si="342"/>
        <v>-8494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36"/>
        <v>4.7727272727272731E-3</v>
      </c>
      <c r="P3079">
        <f t="shared" si="337"/>
        <v>52.5</v>
      </c>
      <c r="Q3079" t="str">
        <f t="shared" si="338"/>
        <v>theater</v>
      </c>
      <c r="R3079" t="str">
        <f t="shared" si="339"/>
        <v>spaces</v>
      </c>
      <c r="S3079" s="13">
        <f t="shared" si="340"/>
        <v>42766.956921296296</v>
      </c>
      <c r="T3079" s="13">
        <f t="shared" si="341"/>
        <v>42796.956921296296</v>
      </c>
      <c r="U3079">
        <f t="shared" si="342"/>
        <v>-21895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36"/>
        <v>1.1833333333333333E-3</v>
      </c>
      <c r="P3080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3">
        <f t="shared" si="340"/>
        <v>42031.138831018514</v>
      </c>
      <c r="T3080" s="13">
        <f t="shared" si="341"/>
        <v>42061.138831018514</v>
      </c>
      <c r="U3080">
        <f t="shared" si="342"/>
        <v>-59929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36"/>
        <v>8.4173998587352451E-3</v>
      </c>
      <c r="P3081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3">
        <f t="shared" si="340"/>
        <v>42055.713368055556</v>
      </c>
      <c r="T3081" s="13">
        <f t="shared" si="341"/>
        <v>42085.671701388885</v>
      </c>
      <c r="U3081">
        <f t="shared" si="342"/>
        <v>-1322440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36"/>
        <v>1.8799999999999999E-4</v>
      </c>
      <c r="P3082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3">
        <f t="shared" si="340"/>
        <v>41940.028287037036</v>
      </c>
      <c r="T3082" s="13">
        <f t="shared" si="341"/>
        <v>42000.0699537037</v>
      </c>
      <c r="U3082">
        <f t="shared" si="342"/>
        <v>-1999624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36"/>
        <v>2.1029999999999998E-3</v>
      </c>
      <c r="P3083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3">
        <f t="shared" si="340"/>
        <v>42237.181608796294</v>
      </c>
      <c r="T3083" s="13">
        <f t="shared" si="341"/>
        <v>42267.181608796294</v>
      </c>
      <c r="U3083">
        <f t="shared" si="342"/>
        <v>-997897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36"/>
        <v>0</v>
      </c>
      <c r="P3084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13">
        <f t="shared" si="340"/>
        <v>42293.922986111109</v>
      </c>
      <c r="T3084" s="13">
        <f t="shared" si="341"/>
        <v>42323.96465277778</v>
      </c>
      <c r="U3084">
        <f t="shared" si="342"/>
        <v>-9000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36"/>
        <v>2.8E-3</v>
      </c>
      <c r="P3085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3">
        <f t="shared" si="340"/>
        <v>41853.563402777778</v>
      </c>
      <c r="T3085" s="13">
        <f t="shared" si="341"/>
        <v>41883.208333333336</v>
      </c>
      <c r="U3085">
        <f t="shared" si="342"/>
        <v>-19944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36"/>
        <v>0.11579206701157921</v>
      </c>
      <c r="P3086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3">
        <f t="shared" si="340"/>
        <v>42100.723738425921</v>
      </c>
      <c r="T3086" s="13">
        <f t="shared" si="341"/>
        <v>42129.783333333333</v>
      </c>
      <c r="U3086">
        <f t="shared" si="342"/>
        <v>-3589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36"/>
        <v>2.4400000000000002E-2</v>
      </c>
      <c r="P3087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3">
        <f t="shared" si="340"/>
        <v>42246.883784722217</v>
      </c>
      <c r="T3087" s="13">
        <f t="shared" si="341"/>
        <v>42276.883784722217</v>
      </c>
      <c r="U3087">
        <f t="shared" si="342"/>
        <v>-24390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36"/>
        <v>2.5000000000000001E-3</v>
      </c>
      <c r="P3088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3">
        <f t="shared" si="340"/>
        <v>42173.67082175926</v>
      </c>
      <c r="T3088" s="13">
        <f t="shared" si="341"/>
        <v>42233.67082175926</v>
      </c>
      <c r="U3088">
        <f t="shared" si="342"/>
        <v>-19950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36"/>
        <v>6.2500000000000003E-3</v>
      </c>
      <c r="P3089">
        <f t="shared" si="337"/>
        <v>62.5</v>
      </c>
      <c r="Q3089" t="str">
        <f t="shared" si="338"/>
        <v>theater</v>
      </c>
      <c r="R3089" t="str">
        <f t="shared" si="339"/>
        <v>spaces</v>
      </c>
      <c r="S3089" s="13">
        <f t="shared" si="340"/>
        <v>42665.150347222225</v>
      </c>
      <c r="T3089" s="13">
        <f t="shared" si="341"/>
        <v>42725.192013888889</v>
      </c>
      <c r="U3089">
        <f t="shared" si="342"/>
        <v>-19875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36"/>
        <v>1.9384615384615384E-3</v>
      </c>
      <c r="P3090">
        <f t="shared" si="337"/>
        <v>42</v>
      </c>
      <c r="Q3090" t="str">
        <f t="shared" si="338"/>
        <v>theater</v>
      </c>
      <c r="R3090" t="str">
        <f t="shared" si="339"/>
        <v>spaces</v>
      </c>
      <c r="S3090" s="13">
        <f t="shared" si="340"/>
        <v>41981.57230324074</v>
      </c>
      <c r="T3090" s="13">
        <f t="shared" si="341"/>
        <v>42012.570138888885</v>
      </c>
      <c r="U3090">
        <f t="shared" si="342"/>
        <v>-64874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36"/>
        <v>0.23416000000000001</v>
      </c>
      <c r="P3091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3">
        <f t="shared" si="340"/>
        <v>42528.542627314819</v>
      </c>
      <c r="T3091" s="13">
        <f t="shared" si="341"/>
        <v>42560.082638888889</v>
      </c>
      <c r="U3091">
        <f t="shared" si="342"/>
        <v>-19146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36"/>
        <v>5.080888888888889E-2</v>
      </c>
      <c r="P3092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3">
        <f t="shared" si="340"/>
        <v>42065.818807870368</v>
      </c>
      <c r="T3092" s="13">
        <f t="shared" si="341"/>
        <v>42125.777141203704</v>
      </c>
      <c r="U3092">
        <f t="shared" si="342"/>
        <v>-213568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36"/>
        <v>0.15920000000000001</v>
      </c>
      <c r="P3093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3">
        <f t="shared" si="340"/>
        <v>42566.948414351849</v>
      </c>
      <c r="T3093" s="13">
        <f t="shared" si="341"/>
        <v>42596.948414351849</v>
      </c>
      <c r="U3093">
        <f t="shared" si="342"/>
        <v>-4204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36"/>
        <v>1.1831900000000001E-2</v>
      </c>
      <c r="P3094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3">
        <f t="shared" si="340"/>
        <v>42255.619351851856</v>
      </c>
      <c r="T3094" s="13">
        <f t="shared" si="341"/>
        <v>42292.916666666672</v>
      </c>
      <c r="U3094">
        <f t="shared" si="342"/>
        <v>-98816.81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36"/>
        <v>0.22750000000000001</v>
      </c>
      <c r="P3095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3">
        <f t="shared" si="340"/>
        <v>41760.909039351849</v>
      </c>
      <c r="T3095" s="13">
        <f t="shared" si="341"/>
        <v>41791.165972222225</v>
      </c>
      <c r="U3095">
        <f t="shared" si="342"/>
        <v>-3090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36"/>
        <v>2.5000000000000001E-4</v>
      </c>
      <c r="P3096">
        <f t="shared" si="337"/>
        <v>25</v>
      </c>
      <c r="Q3096" t="str">
        <f t="shared" si="338"/>
        <v>theater</v>
      </c>
      <c r="R3096" t="str">
        <f t="shared" si="339"/>
        <v>spaces</v>
      </c>
      <c r="S3096" s="13">
        <f t="shared" si="340"/>
        <v>42207.795787037037</v>
      </c>
      <c r="T3096" s="13">
        <f t="shared" si="341"/>
        <v>42267.795787037037</v>
      </c>
      <c r="U3096">
        <f t="shared" si="342"/>
        <v>-99975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36"/>
        <v>3.351206434316354E-3</v>
      </c>
      <c r="P3097">
        <f t="shared" si="337"/>
        <v>50</v>
      </c>
      <c r="Q3097" t="str">
        <f t="shared" si="338"/>
        <v>theater</v>
      </c>
      <c r="R3097" t="str">
        <f t="shared" si="339"/>
        <v>spaces</v>
      </c>
      <c r="S3097" s="13">
        <f t="shared" si="340"/>
        <v>42523.025231481486</v>
      </c>
      <c r="T3097" s="13">
        <f t="shared" si="341"/>
        <v>42583.025231481486</v>
      </c>
      <c r="U3097">
        <f t="shared" si="342"/>
        <v>-14870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36"/>
        <v>3.9750000000000001E-2</v>
      </c>
      <c r="P3098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3">
        <f t="shared" si="340"/>
        <v>42114.825532407413</v>
      </c>
      <c r="T3098" s="13">
        <f t="shared" si="341"/>
        <v>42144.825532407413</v>
      </c>
      <c r="U3098">
        <f t="shared" si="342"/>
        <v>-19205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36"/>
        <v>0.17150000000000001</v>
      </c>
      <c r="P3099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3">
        <f t="shared" si="340"/>
        <v>42629.503483796296</v>
      </c>
      <c r="T3099" s="13">
        <f t="shared" si="341"/>
        <v>42650.583333333328</v>
      </c>
      <c r="U3099">
        <f t="shared" si="342"/>
        <v>-8285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36"/>
        <v>3.608004104669061E-2</v>
      </c>
      <c r="P3100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3">
        <f t="shared" si="340"/>
        <v>42359.792233796295</v>
      </c>
      <c r="T3100" s="13">
        <f t="shared" si="341"/>
        <v>42408.01180555555</v>
      </c>
      <c r="U3100">
        <f t="shared" si="342"/>
        <v>-46967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36"/>
        <v>0.13900000000000001</v>
      </c>
      <c r="P3101">
        <f t="shared" si="337"/>
        <v>55.6</v>
      </c>
      <c r="Q3101" t="str">
        <f t="shared" si="338"/>
        <v>theater</v>
      </c>
      <c r="R3101" t="str">
        <f t="shared" si="339"/>
        <v>spaces</v>
      </c>
      <c r="S3101" s="13">
        <f t="shared" si="340"/>
        <v>42382.189710648148</v>
      </c>
      <c r="T3101" s="13">
        <f t="shared" si="341"/>
        <v>42412.189710648148</v>
      </c>
      <c r="U3101">
        <f t="shared" si="342"/>
        <v>-1722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36"/>
        <v>0.15225</v>
      </c>
      <c r="P3102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3">
        <f t="shared" si="340"/>
        <v>41902.622395833336</v>
      </c>
      <c r="T3102" s="13">
        <f t="shared" si="341"/>
        <v>41932.622395833336</v>
      </c>
      <c r="U3102">
        <f t="shared" si="342"/>
        <v>-10173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36"/>
        <v>0.12</v>
      </c>
      <c r="P3103">
        <f t="shared" si="337"/>
        <v>25</v>
      </c>
      <c r="Q3103" t="str">
        <f t="shared" si="338"/>
        <v>theater</v>
      </c>
      <c r="R3103" t="str">
        <f t="shared" si="339"/>
        <v>spaces</v>
      </c>
      <c r="S3103" s="13">
        <f t="shared" si="340"/>
        <v>42171.383530092593</v>
      </c>
      <c r="T3103" s="13">
        <f t="shared" si="341"/>
        <v>42201.330555555556</v>
      </c>
      <c r="U3103">
        <f t="shared" si="342"/>
        <v>-2200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36"/>
        <v>0.391125</v>
      </c>
      <c r="P3104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3">
        <f t="shared" si="340"/>
        <v>42555.340486111112</v>
      </c>
      <c r="T3104" s="13">
        <f t="shared" si="341"/>
        <v>42605.340486111112</v>
      </c>
      <c r="U3104">
        <f t="shared" si="342"/>
        <v>-9742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36"/>
        <v>2.6829268292682929E-3</v>
      </c>
      <c r="P3105">
        <f t="shared" si="337"/>
        <v>5.5</v>
      </c>
      <c r="Q3105" t="str">
        <f t="shared" si="338"/>
        <v>theater</v>
      </c>
      <c r="R3105" t="str">
        <f t="shared" si="339"/>
        <v>spaces</v>
      </c>
      <c r="S3105" s="13">
        <f t="shared" si="340"/>
        <v>42107.156319444446</v>
      </c>
      <c r="T3105" s="13">
        <f t="shared" si="341"/>
        <v>42167.156319444446</v>
      </c>
      <c r="U3105">
        <f t="shared" si="342"/>
        <v>-4089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36"/>
        <v>0.29625000000000001</v>
      </c>
      <c r="P3106">
        <f t="shared" si="337"/>
        <v>237</v>
      </c>
      <c r="Q3106" t="str">
        <f t="shared" si="338"/>
        <v>theater</v>
      </c>
      <c r="R3106" t="str">
        <f t="shared" si="339"/>
        <v>spaces</v>
      </c>
      <c r="S3106" s="13">
        <f t="shared" si="340"/>
        <v>42006.908692129626</v>
      </c>
      <c r="T3106" s="13">
        <f t="shared" si="341"/>
        <v>42038.083333333328</v>
      </c>
      <c r="U3106">
        <f t="shared" si="342"/>
        <v>-2815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36"/>
        <v>0.4236099230111206</v>
      </c>
      <c r="P3107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3">
        <f t="shared" si="340"/>
        <v>41876.718935185185</v>
      </c>
      <c r="T3107" s="13">
        <f t="shared" si="341"/>
        <v>41931.208333333336</v>
      </c>
      <c r="U3107">
        <f t="shared" si="342"/>
        <v>-3369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36"/>
        <v>4.1000000000000002E-2</v>
      </c>
      <c r="P3108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3">
        <f t="shared" si="340"/>
        <v>42241.429120370376</v>
      </c>
      <c r="T3108" s="13">
        <f t="shared" si="341"/>
        <v>42263.916666666672</v>
      </c>
      <c r="U3108">
        <f t="shared" si="342"/>
        <v>-959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36"/>
        <v>0.197625</v>
      </c>
      <c r="P3109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3">
        <f t="shared" si="340"/>
        <v>42128.814247685179</v>
      </c>
      <c r="T3109" s="13">
        <f t="shared" si="341"/>
        <v>42135.814247685179</v>
      </c>
      <c r="U3109">
        <f t="shared" si="342"/>
        <v>-32095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36"/>
        <v>5.1999999999999995E-4</v>
      </c>
      <c r="P3110">
        <f t="shared" si="337"/>
        <v>13</v>
      </c>
      <c r="Q3110" t="str">
        <f t="shared" si="338"/>
        <v>theater</v>
      </c>
      <c r="R3110" t="str">
        <f t="shared" si="339"/>
        <v>spaces</v>
      </c>
      <c r="S3110" s="13">
        <f t="shared" si="340"/>
        <v>42062.680486111116</v>
      </c>
      <c r="T3110" s="13">
        <f t="shared" si="341"/>
        <v>42122.638819444444</v>
      </c>
      <c r="U3110">
        <f t="shared" si="342"/>
        <v>-49974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36"/>
        <v>0.25030188679245285</v>
      </c>
      <c r="P3111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3">
        <f t="shared" si="340"/>
        <v>41844.125115740739</v>
      </c>
      <c r="T3111" s="13">
        <f t="shared" si="341"/>
        <v>41879.125115740739</v>
      </c>
      <c r="U3111">
        <f t="shared" si="342"/>
        <v>-19867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36"/>
        <v>4.0000000000000002E-4</v>
      </c>
      <c r="P3112">
        <f t="shared" si="337"/>
        <v>10</v>
      </c>
      <c r="Q3112" t="str">
        <f t="shared" si="338"/>
        <v>theater</v>
      </c>
      <c r="R3112" t="str">
        <f t="shared" si="339"/>
        <v>spaces</v>
      </c>
      <c r="S3112" s="13">
        <f t="shared" si="340"/>
        <v>42745.031469907408</v>
      </c>
      <c r="T3112" s="13">
        <f t="shared" si="341"/>
        <v>42785.031469907408</v>
      </c>
      <c r="U3112">
        <f t="shared" si="342"/>
        <v>-24990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36"/>
        <v>0.26640000000000003</v>
      </c>
      <c r="P3113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3">
        <f t="shared" si="340"/>
        <v>41885.595138888886</v>
      </c>
      <c r="T3113" s="13">
        <f t="shared" si="341"/>
        <v>41916.595138888886</v>
      </c>
      <c r="U3113">
        <f t="shared" si="342"/>
        <v>-14672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36"/>
        <v>4.7363636363636365E-2</v>
      </c>
      <c r="P3114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3">
        <f t="shared" si="340"/>
        <v>42615.121921296297</v>
      </c>
      <c r="T3114" s="13">
        <f t="shared" si="341"/>
        <v>42675.121921296297</v>
      </c>
      <c r="U3114">
        <f t="shared" si="342"/>
        <v>-10479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36"/>
        <v>4.2435339894712751E-2</v>
      </c>
      <c r="P3115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3">
        <f t="shared" si="340"/>
        <v>42081.731273148151</v>
      </c>
      <c r="T3115" s="13">
        <f t="shared" si="341"/>
        <v>42111.731273148151</v>
      </c>
      <c r="U3115">
        <f t="shared" si="342"/>
        <v>-104590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36"/>
        <v>0</v>
      </c>
      <c r="P3116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13">
        <f t="shared" si="340"/>
        <v>41843.632523148146</v>
      </c>
      <c r="T3116" s="13">
        <f t="shared" si="341"/>
        <v>41903.632523148146</v>
      </c>
      <c r="U3116">
        <f t="shared" si="342"/>
        <v>-75000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36"/>
        <v>0.03</v>
      </c>
      <c r="P3117">
        <f t="shared" si="337"/>
        <v>300</v>
      </c>
      <c r="Q3117" t="str">
        <f t="shared" si="338"/>
        <v>theater</v>
      </c>
      <c r="R3117" t="str">
        <f t="shared" si="339"/>
        <v>spaces</v>
      </c>
      <c r="S3117" s="13">
        <f t="shared" si="340"/>
        <v>42496.447071759263</v>
      </c>
      <c r="T3117" s="13">
        <f t="shared" si="341"/>
        <v>42526.447071759263</v>
      </c>
      <c r="U3117">
        <f t="shared" si="342"/>
        <v>-9700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36"/>
        <v>0.57333333333333336</v>
      </c>
      <c r="P3118">
        <f t="shared" si="337"/>
        <v>43</v>
      </c>
      <c r="Q3118" t="str">
        <f t="shared" si="338"/>
        <v>theater</v>
      </c>
      <c r="R3118" t="str">
        <f t="shared" si="339"/>
        <v>spaces</v>
      </c>
      <c r="S3118" s="13">
        <f t="shared" si="340"/>
        <v>42081.515335648146</v>
      </c>
      <c r="T3118" s="13">
        <f t="shared" si="341"/>
        <v>42095.515335648146</v>
      </c>
      <c r="U3118">
        <f t="shared" si="342"/>
        <v>-320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36"/>
        <v>1E-3</v>
      </c>
      <c r="P3119">
        <f t="shared" si="337"/>
        <v>1</v>
      </c>
      <c r="Q3119" t="str">
        <f t="shared" si="338"/>
        <v>theater</v>
      </c>
      <c r="R3119" t="str">
        <f t="shared" si="339"/>
        <v>spaces</v>
      </c>
      <c r="S3119" s="13">
        <f t="shared" si="340"/>
        <v>42509.374537037031</v>
      </c>
      <c r="T3119" s="13">
        <f t="shared" si="341"/>
        <v>42517.55</v>
      </c>
      <c r="U3119">
        <f t="shared" si="342"/>
        <v>-999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36"/>
        <v>3.0999999999999999E-3</v>
      </c>
      <c r="P3120">
        <f t="shared" si="337"/>
        <v>775</v>
      </c>
      <c r="Q3120" t="str">
        <f t="shared" si="338"/>
        <v>theater</v>
      </c>
      <c r="R3120" t="str">
        <f t="shared" si="339"/>
        <v>spaces</v>
      </c>
      <c r="S3120" s="13">
        <f t="shared" si="340"/>
        <v>42534.649571759262</v>
      </c>
      <c r="T3120" s="13">
        <f t="shared" si="341"/>
        <v>42553.649571759262</v>
      </c>
      <c r="U3120">
        <f t="shared" si="342"/>
        <v>-498450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36"/>
        <v>5.0000000000000001E-4</v>
      </c>
      <c r="P3121">
        <f t="shared" si="337"/>
        <v>5</v>
      </c>
      <c r="Q3121" t="str">
        <f t="shared" si="338"/>
        <v>theater</v>
      </c>
      <c r="R3121" t="str">
        <f t="shared" si="339"/>
        <v>spaces</v>
      </c>
      <c r="S3121" s="13">
        <f t="shared" si="340"/>
        <v>42060.04550925926</v>
      </c>
      <c r="T3121" s="13">
        <f t="shared" si="341"/>
        <v>42090.003842592589</v>
      </c>
      <c r="U3121">
        <f t="shared" si="342"/>
        <v>-9995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36"/>
        <v>9.8461538461538464E-5</v>
      </c>
      <c r="P3122">
        <f t="shared" si="337"/>
        <v>12.8</v>
      </c>
      <c r="Q3122" t="str">
        <f t="shared" si="338"/>
        <v>theater</v>
      </c>
      <c r="R3122" t="str">
        <f t="shared" si="339"/>
        <v>spaces</v>
      </c>
      <c r="S3122" s="13">
        <f t="shared" si="340"/>
        <v>42435.942083333335</v>
      </c>
      <c r="T3122" s="13">
        <f t="shared" si="341"/>
        <v>42495.900416666671</v>
      </c>
      <c r="U3122">
        <f t="shared" si="342"/>
        <v>-1299872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36"/>
        <v>6.6666666666666671E-3</v>
      </c>
      <c r="P3123">
        <f t="shared" si="337"/>
        <v>10</v>
      </c>
      <c r="Q3123" t="str">
        <f t="shared" si="338"/>
        <v>theater</v>
      </c>
      <c r="R3123" t="str">
        <f t="shared" si="339"/>
        <v>spaces</v>
      </c>
      <c r="S3123" s="13">
        <f t="shared" si="340"/>
        <v>41848.679803240739</v>
      </c>
      <c r="T3123" s="13">
        <f t="shared" si="341"/>
        <v>41908.679803240739</v>
      </c>
      <c r="U3123">
        <f t="shared" si="342"/>
        <v>-1490</v>
      </c>
    </row>
    <row r="3124" spans="1:21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36"/>
        <v>0.58291457286432158</v>
      </c>
      <c r="P3124">
        <f t="shared" si="337"/>
        <v>58</v>
      </c>
      <c r="Q3124" t="str">
        <f t="shared" si="338"/>
        <v>theater</v>
      </c>
      <c r="R3124" t="str">
        <f t="shared" si="339"/>
        <v>spaces</v>
      </c>
      <c r="S3124" s="13">
        <f t="shared" si="340"/>
        <v>42678.932083333333</v>
      </c>
      <c r="T3124" s="13">
        <f t="shared" si="341"/>
        <v>42683.973750000005</v>
      </c>
      <c r="U3124">
        <f t="shared" si="342"/>
        <v>-83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36"/>
        <v>0.68153600000000003</v>
      </c>
      <c r="P3125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3">
        <f t="shared" si="340"/>
        <v>42530.993032407408</v>
      </c>
      <c r="T3125" s="13">
        <f t="shared" si="341"/>
        <v>42560.993032407408</v>
      </c>
      <c r="U3125">
        <f t="shared" si="342"/>
        <v>-39808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36"/>
        <v>3.2499999999999997E-5</v>
      </c>
      <c r="P3126">
        <f t="shared" si="337"/>
        <v>6.5</v>
      </c>
      <c r="Q3126" t="str">
        <f t="shared" si="338"/>
        <v>theater</v>
      </c>
      <c r="R3126" t="str">
        <f t="shared" si="339"/>
        <v>spaces</v>
      </c>
      <c r="S3126" s="13">
        <f t="shared" si="340"/>
        <v>41977.780104166668</v>
      </c>
      <c r="T3126" s="13">
        <f t="shared" si="341"/>
        <v>42037.780104166668</v>
      </c>
      <c r="U3126">
        <f t="shared" si="342"/>
        <v>-799974</v>
      </c>
    </row>
    <row r="3127" spans="1:21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36"/>
        <v>0</v>
      </c>
      <c r="P3127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13">
        <f t="shared" si="340"/>
        <v>42346.20685185185</v>
      </c>
      <c r="T3127" s="13">
        <f t="shared" si="341"/>
        <v>42376.20685185185</v>
      </c>
      <c r="U3127">
        <f t="shared" si="342"/>
        <v>-1500000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36"/>
        <v>4.1599999999999998E-2</v>
      </c>
      <c r="P3128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3">
        <f t="shared" si="340"/>
        <v>42427.01807870371</v>
      </c>
      <c r="T3128" s="13">
        <f t="shared" si="341"/>
        <v>42456.976412037038</v>
      </c>
      <c r="U3128">
        <f t="shared" si="342"/>
        <v>-23960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36"/>
        <v>0</v>
      </c>
      <c r="P3129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13">
        <f t="shared" si="340"/>
        <v>42034.856817129628</v>
      </c>
      <c r="T3129" s="13">
        <f t="shared" si="341"/>
        <v>42064.856817129628</v>
      </c>
      <c r="U3129">
        <f t="shared" si="342"/>
        <v>-100000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36"/>
        <v>1.0860666666666667</v>
      </c>
      <c r="P3130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3">
        <f t="shared" si="340"/>
        <v>42780.825706018513</v>
      </c>
      <c r="T3130" s="13">
        <f t="shared" si="341"/>
        <v>42810.784039351856</v>
      </c>
      <c r="U3130">
        <f t="shared" si="342"/>
        <v>1291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36"/>
        <v>8.0000000000000002E-3</v>
      </c>
      <c r="P3131">
        <f t="shared" si="337"/>
        <v>10</v>
      </c>
      <c r="Q3131" t="str">
        <f t="shared" si="338"/>
        <v>theater</v>
      </c>
      <c r="R3131" t="str">
        <f t="shared" si="339"/>
        <v>plays</v>
      </c>
      <c r="S3131" s="13">
        <f t="shared" si="340"/>
        <v>42803.842812499999</v>
      </c>
      <c r="T3131" s="13">
        <f t="shared" si="341"/>
        <v>42843.801145833335</v>
      </c>
      <c r="U3131">
        <f t="shared" si="342"/>
        <v>-1240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36"/>
        <v>3.7499999999999999E-2</v>
      </c>
      <c r="P3132">
        <f t="shared" si="337"/>
        <v>93.75</v>
      </c>
      <c r="Q3132" t="str">
        <f t="shared" si="338"/>
        <v>theater</v>
      </c>
      <c r="R3132" t="str">
        <f t="shared" si="339"/>
        <v>plays</v>
      </c>
      <c r="S3132" s="13">
        <f t="shared" si="340"/>
        <v>42808.640231481477</v>
      </c>
      <c r="T3132" s="13">
        <f t="shared" si="341"/>
        <v>42839.207638888889</v>
      </c>
      <c r="U3132">
        <f t="shared" si="342"/>
        <v>-9625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36"/>
        <v>0.15731707317073171</v>
      </c>
      <c r="P3133">
        <f t="shared" si="337"/>
        <v>53.75</v>
      </c>
      <c r="Q3133" t="str">
        <f t="shared" si="338"/>
        <v>theater</v>
      </c>
      <c r="R3133" t="str">
        <f t="shared" si="339"/>
        <v>plays</v>
      </c>
      <c r="S3133" s="13">
        <f t="shared" si="340"/>
        <v>42803.579224537039</v>
      </c>
      <c r="T3133" s="13">
        <f t="shared" si="341"/>
        <v>42833.537557870368</v>
      </c>
      <c r="U3133">
        <f t="shared" si="342"/>
        <v>-3455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336"/>
        <v>3.3333333333333332E-4</v>
      </c>
      <c r="P3134">
        <f t="shared" si="337"/>
        <v>10</v>
      </c>
      <c r="Q3134" t="str">
        <f t="shared" si="338"/>
        <v>theater</v>
      </c>
      <c r="R3134" t="str">
        <f t="shared" si="339"/>
        <v>plays</v>
      </c>
      <c r="S3134" s="13">
        <f t="shared" si="340"/>
        <v>42786.350231481483</v>
      </c>
      <c r="T3134" s="13">
        <f t="shared" si="341"/>
        <v>42846.308564814812</v>
      </c>
      <c r="U3134">
        <f t="shared" si="342"/>
        <v>-29990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36"/>
        <v>1.08</v>
      </c>
      <c r="P3135">
        <f t="shared" si="337"/>
        <v>33.75</v>
      </c>
      <c r="Q3135" t="str">
        <f t="shared" si="338"/>
        <v>theater</v>
      </c>
      <c r="R3135" t="str">
        <f t="shared" si="339"/>
        <v>plays</v>
      </c>
      <c r="S3135" s="13">
        <f t="shared" si="340"/>
        <v>42788.565208333333</v>
      </c>
      <c r="T3135" s="13">
        <f t="shared" si="341"/>
        <v>42818.523541666669</v>
      </c>
      <c r="U3135">
        <f t="shared" si="342"/>
        <v>40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36"/>
        <v>0.22500000000000001</v>
      </c>
      <c r="P3136">
        <f t="shared" si="337"/>
        <v>18.75</v>
      </c>
      <c r="Q3136" t="str">
        <f t="shared" si="338"/>
        <v>theater</v>
      </c>
      <c r="R3136" t="str">
        <f t="shared" si="339"/>
        <v>plays</v>
      </c>
      <c r="S3136" s="13">
        <f t="shared" si="340"/>
        <v>42800.720127314817</v>
      </c>
      <c r="T3136" s="13">
        <f t="shared" si="341"/>
        <v>42821.678460648152</v>
      </c>
      <c r="U3136">
        <f t="shared" si="342"/>
        <v>-775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36"/>
        <v>0.20849420849420849</v>
      </c>
      <c r="P3137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3">
        <f t="shared" si="340"/>
        <v>42807.151863425926</v>
      </c>
      <c r="T3137" s="13">
        <f t="shared" si="341"/>
        <v>42829.151863425926</v>
      </c>
      <c r="U3137">
        <f t="shared" si="342"/>
        <v>-615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336"/>
        <v>1.278</v>
      </c>
      <c r="P3138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3">
        <f t="shared" si="340"/>
        <v>42789.462430555555</v>
      </c>
      <c r="T3138" s="13">
        <f t="shared" si="341"/>
        <v>42825.957638888889</v>
      </c>
      <c r="U3138">
        <f t="shared" si="342"/>
        <v>139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343">E3139/D3139</f>
        <v>3.3333333333333333E-2</v>
      </c>
      <c r="P3139">
        <f t="shared" ref="P3139:P3202" si="344">E3139/L3139</f>
        <v>50</v>
      </c>
      <c r="Q3139" t="str">
        <f t="shared" ref="Q3139:Q3202" si="345">LEFT(N3139,SEARCH("/",N3139,1)-1)</f>
        <v>theater</v>
      </c>
      <c r="R3139" t="str">
        <f t="shared" ref="R3139:R3202" si="346">MID(N3139,SEARCH("/",N3139,1)+1,50)</f>
        <v>plays</v>
      </c>
      <c r="S3139" s="13">
        <f t="shared" ref="S3139:S3202" si="347">(((J3139/60)/60)/24)+DATE(1970,1,1)</f>
        <v>42807.885057870371</v>
      </c>
      <c r="T3139" s="13">
        <f t="shared" ref="T3139:T3202" si="348">(((I3139/60)/60)/24)+DATE(1970,1,1)</f>
        <v>42858.8</v>
      </c>
      <c r="U3139">
        <f t="shared" ref="U3139:U3202" si="349">E3139-D3139</f>
        <v>-1450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43"/>
        <v>0</v>
      </c>
      <c r="P3140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13">
        <f t="shared" si="347"/>
        <v>42809.645914351851</v>
      </c>
      <c r="T3140" s="13">
        <f t="shared" si="348"/>
        <v>42828.645914351851</v>
      </c>
      <c r="U3140">
        <f t="shared" si="349"/>
        <v>-200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43"/>
        <v>5.3999999999999999E-2</v>
      </c>
      <c r="P3141">
        <f t="shared" si="344"/>
        <v>450</v>
      </c>
      <c r="Q3141" t="str">
        <f t="shared" si="345"/>
        <v>theater</v>
      </c>
      <c r="R3141" t="str">
        <f t="shared" si="346"/>
        <v>plays</v>
      </c>
      <c r="S3141" s="13">
        <f t="shared" si="347"/>
        <v>42785.270370370374</v>
      </c>
      <c r="T3141" s="13">
        <f t="shared" si="348"/>
        <v>42819.189583333333</v>
      </c>
      <c r="U3141">
        <f t="shared" si="349"/>
        <v>-47300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43"/>
        <v>9.5999999999999992E-3</v>
      </c>
      <c r="P3142">
        <f t="shared" si="344"/>
        <v>24</v>
      </c>
      <c r="Q3142" t="str">
        <f t="shared" si="345"/>
        <v>theater</v>
      </c>
      <c r="R3142" t="str">
        <f t="shared" si="346"/>
        <v>plays</v>
      </c>
      <c r="S3142" s="13">
        <f t="shared" si="347"/>
        <v>42802.718784722223</v>
      </c>
      <c r="T3142" s="13">
        <f t="shared" si="348"/>
        <v>42832.677118055552</v>
      </c>
      <c r="U3142">
        <f t="shared" si="349"/>
        <v>-9904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43"/>
        <v>0.51600000000000001</v>
      </c>
      <c r="P3143">
        <f t="shared" si="344"/>
        <v>32.25</v>
      </c>
      <c r="Q3143" t="str">
        <f t="shared" si="345"/>
        <v>theater</v>
      </c>
      <c r="R3143" t="str">
        <f t="shared" si="346"/>
        <v>plays</v>
      </c>
      <c r="S3143" s="13">
        <f t="shared" si="347"/>
        <v>42800.753333333334</v>
      </c>
      <c r="T3143" s="13">
        <f t="shared" si="348"/>
        <v>42841.833333333328</v>
      </c>
      <c r="U3143">
        <f t="shared" si="349"/>
        <v>-242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43"/>
        <v>1.6363636363636365E-2</v>
      </c>
      <c r="P3144">
        <f t="shared" si="344"/>
        <v>15</v>
      </c>
      <c r="Q3144" t="str">
        <f t="shared" si="345"/>
        <v>theater</v>
      </c>
      <c r="R3144" t="str">
        <f t="shared" si="346"/>
        <v>plays</v>
      </c>
      <c r="S3144" s="13">
        <f t="shared" si="347"/>
        <v>42783.513182870374</v>
      </c>
      <c r="T3144" s="13">
        <f t="shared" si="348"/>
        <v>42813.471516203703</v>
      </c>
      <c r="U3144">
        <f t="shared" si="349"/>
        <v>-2705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43"/>
        <v>0</v>
      </c>
      <c r="P3145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13">
        <f t="shared" si="347"/>
        <v>42808.358287037037</v>
      </c>
      <c r="T3145" s="13">
        <f t="shared" si="348"/>
        <v>42834.358287037037</v>
      </c>
      <c r="U3145">
        <f t="shared" si="349"/>
        <v>-700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43"/>
        <v>0.754</v>
      </c>
      <c r="P3146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3">
        <f t="shared" si="347"/>
        <v>42796.538275462968</v>
      </c>
      <c r="T3146" s="13">
        <f t="shared" si="348"/>
        <v>42813.25</v>
      </c>
      <c r="U3146">
        <f t="shared" si="349"/>
        <v>-2460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43"/>
        <v>0</v>
      </c>
      <c r="P3147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13">
        <f t="shared" si="347"/>
        <v>42762.040902777779</v>
      </c>
      <c r="T3147" s="13">
        <f t="shared" si="348"/>
        <v>42821.999236111107</v>
      </c>
      <c r="U3147">
        <f t="shared" si="349"/>
        <v>-25000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43"/>
        <v>0.105</v>
      </c>
      <c r="P3148">
        <f t="shared" si="344"/>
        <v>437.5</v>
      </c>
      <c r="Q3148" t="str">
        <f t="shared" si="345"/>
        <v>theater</v>
      </c>
      <c r="R3148" t="str">
        <f t="shared" si="346"/>
        <v>plays</v>
      </c>
      <c r="S3148" s="13">
        <f t="shared" si="347"/>
        <v>42796.682476851856</v>
      </c>
      <c r="T3148" s="13">
        <f t="shared" si="348"/>
        <v>42841.640810185185</v>
      </c>
      <c r="U3148">
        <f t="shared" si="349"/>
        <v>-44750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43"/>
        <v>1.1752499999999999</v>
      </c>
      <c r="P3149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3">
        <f t="shared" si="347"/>
        <v>41909.969386574077</v>
      </c>
      <c r="T3149" s="13">
        <f t="shared" si="348"/>
        <v>41950.011053240742</v>
      </c>
      <c r="U3149">
        <f t="shared" si="349"/>
        <v>3505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43"/>
        <v>1.3116666666666668</v>
      </c>
      <c r="P3150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3">
        <f t="shared" si="347"/>
        <v>41891.665324074071</v>
      </c>
      <c r="T3150" s="13">
        <f t="shared" si="348"/>
        <v>41913.166666666664</v>
      </c>
      <c r="U3150">
        <f t="shared" si="349"/>
        <v>561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43"/>
        <v>1.04</v>
      </c>
      <c r="P3151">
        <f t="shared" si="344"/>
        <v>52</v>
      </c>
      <c r="Q3151" t="str">
        <f t="shared" si="345"/>
        <v>theater</v>
      </c>
      <c r="R3151" t="str">
        <f t="shared" si="346"/>
        <v>plays</v>
      </c>
      <c r="S3151" s="13">
        <f t="shared" si="347"/>
        <v>41226.017361111109</v>
      </c>
      <c r="T3151" s="13">
        <f t="shared" si="348"/>
        <v>41250.083333333336</v>
      </c>
      <c r="U3151">
        <f t="shared" si="349"/>
        <v>50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43"/>
        <v>1.01</v>
      </c>
      <c r="P3152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3">
        <f t="shared" si="347"/>
        <v>40478.263923611114</v>
      </c>
      <c r="T3152" s="13">
        <f t="shared" si="348"/>
        <v>40568.166666666664</v>
      </c>
      <c r="U3152">
        <f t="shared" si="349"/>
        <v>35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43"/>
        <v>1.004</v>
      </c>
      <c r="P3153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3">
        <f t="shared" si="347"/>
        <v>41862.83997685185</v>
      </c>
      <c r="T3153" s="13">
        <f t="shared" si="348"/>
        <v>41892.83997685185</v>
      </c>
      <c r="U3153">
        <f t="shared" si="349"/>
        <v>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43"/>
        <v>1.0595454545454546</v>
      </c>
      <c r="P3154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3">
        <f t="shared" si="347"/>
        <v>41550.867673611108</v>
      </c>
      <c r="T3154" s="13">
        <f t="shared" si="348"/>
        <v>41580.867673611108</v>
      </c>
      <c r="U3154">
        <f t="shared" si="349"/>
        <v>131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43"/>
        <v>3.3558333333333334</v>
      </c>
      <c r="P3155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3">
        <f t="shared" si="347"/>
        <v>40633.154363425929</v>
      </c>
      <c r="T3155" s="13">
        <f t="shared" si="348"/>
        <v>40664.207638888889</v>
      </c>
      <c r="U3155">
        <f t="shared" si="349"/>
        <v>7067.5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43"/>
        <v>1.1292857142857142</v>
      </c>
      <c r="P3156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3">
        <f t="shared" si="347"/>
        <v>40970.875671296293</v>
      </c>
      <c r="T3156" s="13">
        <f t="shared" si="348"/>
        <v>41000.834004629629</v>
      </c>
      <c r="U3156">
        <f t="shared" si="349"/>
        <v>905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43"/>
        <v>1.885046</v>
      </c>
      <c r="P3157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3">
        <f t="shared" si="347"/>
        <v>41233.499131944445</v>
      </c>
      <c r="T3157" s="13">
        <f t="shared" si="348"/>
        <v>41263.499131944445</v>
      </c>
      <c r="U3157">
        <f t="shared" si="349"/>
        <v>4425.2299999999996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43"/>
        <v>1.0181818181818181</v>
      </c>
      <c r="P3158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3">
        <f t="shared" si="347"/>
        <v>41026.953055555554</v>
      </c>
      <c r="T3158" s="13">
        <f t="shared" si="348"/>
        <v>41061.953055555554</v>
      </c>
      <c r="U3158">
        <f t="shared" si="349"/>
        <v>100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43"/>
        <v>1.01</v>
      </c>
      <c r="P3159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3">
        <f t="shared" si="347"/>
        <v>41829.788252314815</v>
      </c>
      <c r="T3159" s="13">
        <f t="shared" si="348"/>
        <v>41839.208333333336</v>
      </c>
      <c r="U3159">
        <f t="shared" si="349"/>
        <v>40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43"/>
        <v>1.1399999999999999</v>
      </c>
      <c r="P3160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3">
        <f t="shared" si="347"/>
        <v>41447.839722222219</v>
      </c>
      <c r="T3160" s="13">
        <f t="shared" si="348"/>
        <v>41477.839722222219</v>
      </c>
      <c r="U3160">
        <f t="shared" si="349"/>
        <v>700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43"/>
        <v>1.3348133333333334</v>
      </c>
      <c r="P3161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3">
        <f t="shared" si="347"/>
        <v>40884.066678240742</v>
      </c>
      <c r="T3161" s="13">
        <f t="shared" si="348"/>
        <v>40926.958333333336</v>
      </c>
      <c r="U3161">
        <f t="shared" si="349"/>
        <v>502.22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43"/>
        <v>1.0153333333333334</v>
      </c>
      <c r="P3162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3">
        <f t="shared" si="347"/>
        <v>41841.26489583333</v>
      </c>
      <c r="T3162" s="13">
        <f t="shared" si="348"/>
        <v>41864.207638888889</v>
      </c>
      <c r="U3162">
        <f t="shared" si="349"/>
        <v>69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43"/>
        <v>1.0509999999999999</v>
      </c>
      <c r="P3163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3">
        <f t="shared" si="347"/>
        <v>41897.536134259259</v>
      </c>
      <c r="T3163" s="13">
        <f t="shared" si="348"/>
        <v>41927.536134259259</v>
      </c>
      <c r="U3163">
        <f t="shared" si="349"/>
        <v>102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43"/>
        <v>1.2715000000000001</v>
      </c>
      <c r="P3164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3">
        <f t="shared" si="347"/>
        <v>41799.685902777775</v>
      </c>
      <c r="T3164" s="13">
        <f t="shared" si="348"/>
        <v>41827.083333333336</v>
      </c>
      <c r="U3164">
        <f t="shared" si="349"/>
        <v>1086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43"/>
        <v>1.1115384615384616</v>
      </c>
      <c r="P3165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3">
        <f t="shared" si="347"/>
        <v>41775.753761574073</v>
      </c>
      <c r="T3165" s="13">
        <f t="shared" si="348"/>
        <v>41805.753761574073</v>
      </c>
      <c r="U3165">
        <f t="shared" si="349"/>
        <v>1450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43"/>
        <v>1.0676000000000001</v>
      </c>
      <c r="P3166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3">
        <f t="shared" si="347"/>
        <v>41766.80572916667</v>
      </c>
      <c r="T3166" s="13">
        <f t="shared" si="348"/>
        <v>41799.80572916667</v>
      </c>
      <c r="U3166">
        <f t="shared" si="349"/>
        <v>169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43"/>
        <v>1.6266666666666667</v>
      </c>
      <c r="P3167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3">
        <f t="shared" si="347"/>
        <v>40644.159259259257</v>
      </c>
      <c r="T3167" s="13">
        <f t="shared" si="348"/>
        <v>40666.165972222225</v>
      </c>
      <c r="U3167">
        <f t="shared" si="349"/>
        <v>470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43"/>
        <v>1.6022808571428573</v>
      </c>
      <c r="P3168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3">
        <f t="shared" si="347"/>
        <v>41940.69158564815</v>
      </c>
      <c r="T3168" s="13">
        <f t="shared" si="348"/>
        <v>41969.332638888889</v>
      </c>
      <c r="U3168">
        <f t="shared" si="349"/>
        <v>21079.83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43"/>
        <v>1.1616666666666666</v>
      </c>
      <c r="P3169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3">
        <f t="shared" si="347"/>
        <v>41839.175706018519</v>
      </c>
      <c r="T3169" s="13">
        <f t="shared" si="348"/>
        <v>41853.175706018519</v>
      </c>
      <c r="U3169">
        <f t="shared" si="349"/>
        <v>485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43"/>
        <v>1.242</v>
      </c>
      <c r="P3170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3">
        <f t="shared" si="347"/>
        <v>41772.105937500004</v>
      </c>
      <c r="T3170" s="13">
        <f t="shared" si="348"/>
        <v>41803.916666666664</v>
      </c>
      <c r="U3170">
        <f t="shared" si="349"/>
        <v>605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43"/>
        <v>1.030125</v>
      </c>
      <c r="P3171">
        <f t="shared" si="344"/>
        <v>100.5</v>
      </c>
      <c r="Q3171" t="str">
        <f t="shared" si="345"/>
        <v>theater</v>
      </c>
      <c r="R3171" t="str">
        <f t="shared" si="346"/>
        <v>plays</v>
      </c>
      <c r="S3171" s="13">
        <f t="shared" si="347"/>
        <v>41591.737974537034</v>
      </c>
      <c r="T3171" s="13">
        <f t="shared" si="348"/>
        <v>41621.207638888889</v>
      </c>
      <c r="U3171">
        <f t="shared" si="349"/>
        <v>241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43"/>
        <v>1.1225000000000001</v>
      </c>
      <c r="P3172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3">
        <f t="shared" si="347"/>
        <v>41789.080370370371</v>
      </c>
      <c r="T3172" s="13">
        <f t="shared" si="348"/>
        <v>41822.166666666664</v>
      </c>
      <c r="U3172">
        <f t="shared" si="349"/>
        <v>245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43"/>
        <v>1.0881428571428571</v>
      </c>
      <c r="P3173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3">
        <f t="shared" si="347"/>
        <v>42466.608310185184</v>
      </c>
      <c r="T3173" s="13">
        <f t="shared" si="348"/>
        <v>42496.608310185184</v>
      </c>
      <c r="U3173">
        <f t="shared" si="349"/>
        <v>617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43"/>
        <v>1.1499999999999999</v>
      </c>
      <c r="P3174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3">
        <f t="shared" si="347"/>
        <v>40923.729953703703</v>
      </c>
      <c r="T3174" s="13">
        <f t="shared" si="348"/>
        <v>40953.729953703703</v>
      </c>
      <c r="U3174">
        <f t="shared" si="349"/>
        <v>300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43"/>
        <v>1.03</v>
      </c>
      <c r="P3175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3">
        <f t="shared" si="347"/>
        <v>41878.878379629627</v>
      </c>
      <c r="T3175" s="13">
        <f t="shared" si="348"/>
        <v>41908.878379629627</v>
      </c>
      <c r="U3175">
        <f t="shared" si="349"/>
        <v>300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43"/>
        <v>1.0113333333333334</v>
      </c>
      <c r="P3176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3">
        <f t="shared" si="347"/>
        <v>41862.864675925928</v>
      </c>
      <c r="T3176" s="13">
        <f t="shared" si="348"/>
        <v>41876.864675925928</v>
      </c>
      <c r="U3176">
        <f t="shared" si="349"/>
        <v>34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43"/>
        <v>1.0955999999999999</v>
      </c>
      <c r="P3177">
        <f t="shared" si="344"/>
        <v>91.3</v>
      </c>
      <c r="Q3177" t="str">
        <f t="shared" si="345"/>
        <v>theater</v>
      </c>
      <c r="R3177" t="str">
        <f t="shared" si="346"/>
        <v>plays</v>
      </c>
      <c r="S3177" s="13">
        <f t="shared" si="347"/>
        <v>40531.886886574073</v>
      </c>
      <c r="T3177" s="13">
        <f t="shared" si="348"/>
        <v>40591.886886574073</v>
      </c>
      <c r="U3177">
        <f t="shared" si="349"/>
        <v>478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43"/>
        <v>1.148421052631579</v>
      </c>
      <c r="P3178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3">
        <f t="shared" si="347"/>
        <v>41477.930914351848</v>
      </c>
      <c r="T3178" s="13">
        <f t="shared" si="348"/>
        <v>41504.625</v>
      </c>
      <c r="U3178">
        <f t="shared" si="349"/>
        <v>282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43"/>
        <v>1.1739999999999999</v>
      </c>
      <c r="P3179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3">
        <f t="shared" si="347"/>
        <v>41781.666770833333</v>
      </c>
      <c r="T3179" s="13">
        <f t="shared" si="348"/>
        <v>41811.666770833333</v>
      </c>
      <c r="U3179">
        <f t="shared" si="349"/>
        <v>435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43"/>
        <v>1.7173333333333334</v>
      </c>
      <c r="P3180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3">
        <f t="shared" si="347"/>
        <v>41806.605034722219</v>
      </c>
      <c r="T3180" s="13">
        <f t="shared" si="348"/>
        <v>41836.605034722219</v>
      </c>
      <c r="U3180">
        <f t="shared" si="349"/>
        <v>1076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43"/>
        <v>1.1416238095238094</v>
      </c>
      <c r="P3181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3">
        <f t="shared" si="347"/>
        <v>41375.702210648145</v>
      </c>
      <c r="T3181" s="13">
        <f t="shared" si="348"/>
        <v>41400.702210648145</v>
      </c>
      <c r="U3181">
        <f t="shared" si="349"/>
        <v>594.81999999999971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43"/>
        <v>1.1975</v>
      </c>
      <c r="P3182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3">
        <f t="shared" si="347"/>
        <v>41780.412604166668</v>
      </c>
      <c r="T3182" s="13">
        <f t="shared" si="348"/>
        <v>41810.412604166668</v>
      </c>
      <c r="U3182">
        <f t="shared" si="349"/>
        <v>237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43"/>
        <v>1.0900000000000001</v>
      </c>
      <c r="P3183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3">
        <f t="shared" si="347"/>
        <v>41779.310034722221</v>
      </c>
      <c r="T3183" s="13">
        <f t="shared" si="348"/>
        <v>41805.666666666664</v>
      </c>
      <c r="U3183">
        <f t="shared" si="349"/>
        <v>45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43"/>
        <v>1.0088571428571429</v>
      </c>
      <c r="P3184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3">
        <f t="shared" si="347"/>
        <v>40883.949317129627</v>
      </c>
      <c r="T3184" s="13">
        <f t="shared" si="348"/>
        <v>40939.708333333336</v>
      </c>
      <c r="U3184">
        <f t="shared" si="349"/>
        <v>62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43"/>
        <v>1.0900000000000001</v>
      </c>
      <c r="P3185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3">
        <f t="shared" si="347"/>
        <v>41491.79478009259</v>
      </c>
      <c r="T3185" s="13">
        <f t="shared" si="348"/>
        <v>41509.79478009259</v>
      </c>
      <c r="U3185">
        <f t="shared" si="349"/>
        <v>225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43"/>
        <v>1.0720930232558139</v>
      </c>
      <c r="P3186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3">
        <f t="shared" si="347"/>
        <v>41791.993414351848</v>
      </c>
      <c r="T3186" s="13">
        <f t="shared" si="348"/>
        <v>41821.993414351848</v>
      </c>
      <c r="U3186">
        <f t="shared" si="349"/>
        <v>310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43"/>
        <v>1</v>
      </c>
      <c r="P3187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3">
        <f t="shared" si="347"/>
        <v>41829.977326388893</v>
      </c>
      <c r="T3187" s="13">
        <f t="shared" si="348"/>
        <v>41836.977326388893</v>
      </c>
      <c r="U3187">
        <f t="shared" si="349"/>
        <v>0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43"/>
        <v>1.0218750000000001</v>
      </c>
      <c r="P3188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3">
        <f t="shared" si="347"/>
        <v>41868.924050925925</v>
      </c>
      <c r="T3188" s="13">
        <f t="shared" si="348"/>
        <v>41898.875</v>
      </c>
      <c r="U3188">
        <f t="shared" si="349"/>
        <v>70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43"/>
        <v>1.1629333333333334</v>
      </c>
      <c r="P3189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3">
        <f t="shared" si="347"/>
        <v>41835.666354166664</v>
      </c>
      <c r="T3189" s="13">
        <f t="shared" si="348"/>
        <v>41855.666354166664</v>
      </c>
      <c r="U3189">
        <f t="shared" si="349"/>
        <v>2444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43"/>
        <v>0.65</v>
      </c>
      <c r="P3190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3">
        <f t="shared" si="347"/>
        <v>42144.415532407409</v>
      </c>
      <c r="T3190" s="13">
        <f t="shared" si="348"/>
        <v>42165.415532407409</v>
      </c>
      <c r="U3190">
        <f t="shared" si="349"/>
        <v>-70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43"/>
        <v>0.12327272727272727</v>
      </c>
      <c r="P3191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3">
        <f t="shared" si="347"/>
        <v>42118.346435185187</v>
      </c>
      <c r="T3191" s="13">
        <f t="shared" si="348"/>
        <v>42148.346435185187</v>
      </c>
      <c r="U3191">
        <f t="shared" si="349"/>
        <v>-48220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43"/>
        <v>0</v>
      </c>
      <c r="P3192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13">
        <f t="shared" si="347"/>
        <v>42683.151331018518</v>
      </c>
      <c r="T3192" s="13">
        <f t="shared" si="348"/>
        <v>42713.192997685182</v>
      </c>
      <c r="U3192">
        <f t="shared" si="349"/>
        <v>-4000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43"/>
        <v>4.0266666666666666E-2</v>
      </c>
      <c r="P3193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3">
        <f t="shared" si="347"/>
        <v>42538.755428240736</v>
      </c>
      <c r="T3193" s="13">
        <f t="shared" si="348"/>
        <v>42598.755428240736</v>
      </c>
      <c r="U3193">
        <f t="shared" si="349"/>
        <v>-3599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43"/>
        <v>1.0200000000000001E-2</v>
      </c>
      <c r="P3194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3">
        <f t="shared" si="347"/>
        <v>42018.94049768518</v>
      </c>
      <c r="T3194" s="13">
        <f t="shared" si="348"/>
        <v>42063.916666666672</v>
      </c>
      <c r="U3194">
        <f t="shared" si="349"/>
        <v>-9898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43"/>
        <v>0.1174</v>
      </c>
      <c r="P3195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3">
        <f t="shared" si="347"/>
        <v>42010.968240740738</v>
      </c>
      <c r="T3195" s="13">
        <f t="shared" si="348"/>
        <v>42055.968240740738</v>
      </c>
      <c r="U3195">
        <f t="shared" si="349"/>
        <v>-4413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43"/>
        <v>0</v>
      </c>
      <c r="P3196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13">
        <f t="shared" si="347"/>
        <v>42182.062476851846</v>
      </c>
      <c r="T3196" s="13">
        <f t="shared" si="348"/>
        <v>42212.062476851846</v>
      </c>
      <c r="U3196">
        <f t="shared" si="349"/>
        <v>-11000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43"/>
        <v>0.59142857142857141</v>
      </c>
      <c r="P3197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3">
        <f t="shared" si="347"/>
        <v>42017.594236111108</v>
      </c>
      <c r="T3197" s="13">
        <f t="shared" si="348"/>
        <v>42047.594236111108</v>
      </c>
      <c r="U3197">
        <f t="shared" si="349"/>
        <v>-1430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43"/>
        <v>5.9999999999999995E-4</v>
      </c>
      <c r="P3198">
        <f t="shared" si="344"/>
        <v>300</v>
      </c>
      <c r="Q3198" t="str">
        <f t="shared" si="345"/>
        <v>theater</v>
      </c>
      <c r="R3198" t="str">
        <f t="shared" si="346"/>
        <v>musical</v>
      </c>
      <c r="S3198" s="13">
        <f t="shared" si="347"/>
        <v>42157.598090277781</v>
      </c>
      <c r="T3198" s="13">
        <f t="shared" si="348"/>
        <v>42217.583333333328</v>
      </c>
      <c r="U3198">
        <f t="shared" si="349"/>
        <v>-2998200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43"/>
        <v>0.1145</v>
      </c>
      <c r="P3199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3">
        <f t="shared" si="347"/>
        <v>42009.493263888886</v>
      </c>
      <c r="T3199" s="13">
        <f t="shared" si="348"/>
        <v>42039.493263888886</v>
      </c>
      <c r="U3199">
        <f t="shared" si="349"/>
        <v>-8855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43"/>
        <v>3.6666666666666666E-3</v>
      </c>
      <c r="P3200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3">
        <f t="shared" si="347"/>
        <v>42013.424502314811</v>
      </c>
      <c r="T3200" s="13">
        <f t="shared" si="348"/>
        <v>42051.424502314811</v>
      </c>
      <c r="U3200">
        <f t="shared" si="349"/>
        <v>-29890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43"/>
        <v>0.52159999999999995</v>
      </c>
      <c r="P3201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3">
        <f t="shared" si="347"/>
        <v>41858.761782407404</v>
      </c>
      <c r="T3201" s="13">
        <f t="shared" si="348"/>
        <v>41888.875</v>
      </c>
      <c r="U3201">
        <f t="shared" si="349"/>
        <v>-2392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43"/>
        <v>2.0000000000000002E-5</v>
      </c>
      <c r="P3202">
        <f t="shared" si="344"/>
        <v>1</v>
      </c>
      <c r="Q3202" t="str">
        <f t="shared" si="345"/>
        <v>theater</v>
      </c>
      <c r="R3202" t="str">
        <f t="shared" si="346"/>
        <v>musical</v>
      </c>
      <c r="S3202" s="13">
        <f t="shared" si="347"/>
        <v>42460.320613425924</v>
      </c>
      <c r="T3202" s="13">
        <f t="shared" si="348"/>
        <v>42490.231944444444</v>
      </c>
      <c r="U3202">
        <f t="shared" si="349"/>
        <v>-49999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50">E3203/D3203</f>
        <v>1.2500000000000001E-2</v>
      </c>
      <c r="P3203">
        <f t="shared" ref="P3203:P3266" si="351">E3203/L3203</f>
        <v>12.5</v>
      </c>
      <c r="Q3203" t="str">
        <f t="shared" ref="Q3203:Q3266" si="352">LEFT(N3203,SEARCH("/",N3203,1)-1)</f>
        <v>theater</v>
      </c>
      <c r="R3203" t="str">
        <f t="shared" ref="R3203:R3266" si="353">MID(N3203,SEARCH("/",N3203,1)+1,50)</f>
        <v>musical</v>
      </c>
      <c r="S3203" s="13">
        <f t="shared" ref="S3203:S3266" si="354">(((J3203/60)/60)/24)+DATE(1970,1,1)</f>
        <v>41861.767094907409</v>
      </c>
      <c r="T3203" s="13">
        <f t="shared" ref="T3203:T3266" si="355">(((I3203/60)/60)/24)+DATE(1970,1,1)</f>
        <v>41882.767094907409</v>
      </c>
      <c r="U3203">
        <f t="shared" ref="U3203:U3266" si="356">E3203-D3203</f>
        <v>-1975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50"/>
        <v>0.54520000000000002</v>
      </c>
      <c r="P3204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3">
        <f t="shared" si="354"/>
        <v>42293.853541666671</v>
      </c>
      <c r="T3204" s="13">
        <f t="shared" si="355"/>
        <v>42352.249305555553</v>
      </c>
      <c r="U3204">
        <f t="shared" si="356"/>
        <v>-2274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50"/>
        <v>0.25</v>
      </c>
      <c r="P3205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3">
        <f t="shared" si="354"/>
        <v>42242.988680555558</v>
      </c>
      <c r="T3205" s="13">
        <f t="shared" si="355"/>
        <v>42272.988680555558</v>
      </c>
      <c r="U3205">
        <f t="shared" si="356"/>
        <v>-750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50"/>
        <v>0</v>
      </c>
      <c r="P3206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13">
        <f t="shared" si="354"/>
        <v>42172.686099537037</v>
      </c>
      <c r="T3206" s="13">
        <f t="shared" si="355"/>
        <v>42202.676388888889</v>
      </c>
      <c r="U3206">
        <f t="shared" si="356"/>
        <v>-500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50"/>
        <v>3.4125000000000003E-2</v>
      </c>
      <c r="P3207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3">
        <f t="shared" si="354"/>
        <v>42095.374675925923</v>
      </c>
      <c r="T3207" s="13">
        <f t="shared" si="355"/>
        <v>42125.374675925923</v>
      </c>
      <c r="U3207">
        <f t="shared" si="356"/>
        <v>-7727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50"/>
        <v>0</v>
      </c>
      <c r="P3208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13">
        <f t="shared" si="354"/>
        <v>42236.276053240741</v>
      </c>
      <c r="T3208" s="13">
        <f t="shared" si="355"/>
        <v>42266.276053240741</v>
      </c>
      <c r="U3208">
        <f t="shared" si="356"/>
        <v>-5000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50"/>
        <v>0.46363636363636362</v>
      </c>
      <c r="P3209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3">
        <f t="shared" si="354"/>
        <v>42057.277858796297</v>
      </c>
      <c r="T3209" s="13">
        <f t="shared" si="355"/>
        <v>42117.236192129625</v>
      </c>
      <c r="U3209">
        <f t="shared" si="356"/>
        <v>-2950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50"/>
        <v>1.0349999999999999</v>
      </c>
      <c r="P3210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3">
        <f t="shared" si="354"/>
        <v>41827.605057870373</v>
      </c>
      <c r="T3210" s="13">
        <f t="shared" si="355"/>
        <v>41848.605057870373</v>
      </c>
      <c r="U3210">
        <f t="shared" si="356"/>
        <v>175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50"/>
        <v>1.1932315789473684</v>
      </c>
      <c r="P3211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3">
        <f t="shared" si="354"/>
        <v>41778.637245370373</v>
      </c>
      <c r="T3211" s="13">
        <f t="shared" si="355"/>
        <v>41810.958333333336</v>
      </c>
      <c r="U3211">
        <f t="shared" si="356"/>
        <v>1835.7000000000007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50"/>
        <v>1.2576666666666667</v>
      </c>
      <c r="P3212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3">
        <f t="shared" si="354"/>
        <v>41013.936562499999</v>
      </c>
      <c r="T3212" s="13">
        <f t="shared" si="355"/>
        <v>41061.165972222225</v>
      </c>
      <c r="U3212">
        <f t="shared" si="356"/>
        <v>773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50"/>
        <v>1.1974347826086957</v>
      </c>
      <c r="P3213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3">
        <f t="shared" si="354"/>
        <v>41834.586574074077</v>
      </c>
      <c r="T3213" s="13">
        <f t="shared" si="355"/>
        <v>41866.083333333336</v>
      </c>
      <c r="U3213">
        <f t="shared" si="356"/>
        <v>4541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50"/>
        <v>1.2625</v>
      </c>
      <c r="P3214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3">
        <f t="shared" si="354"/>
        <v>41829.795729166668</v>
      </c>
      <c r="T3214" s="13">
        <f t="shared" si="355"/>
        <v>41859.795729166668</v>
      </c>
      <c r="U3214">
        <f t="shared" si="356"/>
        <v>1050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50"/>
        <v>1.0011666666666668</v>
      </c>
      <c r="P3215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3">
        <f t="shared" si="354"/>
        <v>42171.763414351852</v>
      </c>
      <c r="T3215" s="13">
        <f t="shared" si="355"/>
        <v>42211.763414351852</v>
      </c>
      <c r="U3215">
        <f t="shared" si="356"/>
        <v>7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50"/>
        <v>1.0213333333333334</v>
      </c>
      <c r="P3216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3">
        <f t="shared" si="354"/>
        <v>42337.792511574073</v>
      </c>
      <c r="T3216" s="13">
        <f t="shared" si="355"/>
        <v>42374.996527777781</v>
      </c>
      <c r="U3216">
        <f t="shared" si="356"/>
        <v>256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50"/>
        <v>1.0035142857142858</v>
      </c>
      <c r="P3217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3">
        <f t="shared" si="354"/>
        <v>42219.665173611109</v>
      </c>
      <c r="T3217" s="13">
        <f t="shared" si="355"/>
        <v>42257.165972222225</v>
      </c>
      <c r="U3217">
        <f t="shared" si="356"/>
        <v>123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50"/>
        <v>1.0004999999999999</v>
      </c>
      <c r="P3218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3">
        <f t="shared" si="354"/>
        <v>42165.462627314817</v>
      </c>
      <c r="T3218" s="13">
        <f t="shared" si="355"/>
        <v>42196.604166666672</v>
      </c>
      <c r="U3218">
        <f t="shared" si="356"/>
        <v>1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50"/>
        <v>1.1602222222222223</v>
      </c>
      <c r="P3219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3">
        <f t="shared" si="354"/>
        <v>42648.546111111107</v>
      </c>
      <c r="T3219" s="13">
        <f t="shared" si="355"/>
        <v>42678.546111111107</v>
      </c>
      <c r="U3219">
        <f t="shared" si="356"/>
        <v>721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50"/>
        <v>1.0209999999999999</v>
      </c>
      <c r="P3220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3">
        <f t="shared" si="354"/>
        <v>41971.002152777779</v>
      </c>
      <c r="T3220" s="13">
        <f t="shared" si="355"/>
        <v>42004</v>
      </c>
      <c r="U3220">
        <f t="shared" si="356"/>
        <v>252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50"/>
        <v>1.0011000000000001</v>
      </c>
      <c r="P3221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3">
        <f t="shared" si="354"/>
        <v>42050.983182870375</v>
      </c>
      <c r="T3221" s="13">
        <f t="shared" si="355"/>
        <v>42085.941516203704</v>
      </c>
      <c r="U3221">
        <f t="shared" si="356"/>
        <v>22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50"/>
        <v>1.0084</v>
      </c>
      <c r="P3222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3">
        <f t="shared" si="354"/>
        <v>42772.833379629628</v>
      </c>
      <c r="T3222" s="13">
        <f t="shared" si="355"/>
        <v>42806.875</v>
      </c>
      <c r="U3222">
        <f t="shared" si="356"/>
        <v>126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50"/>
        <v>1.0342499999999999</v>
      </c>
      <c r="P3223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3">
        <f t="shared" si="354"/>
        <v>42155.696793981479</v>
      </c>
      <c r="T3223" s="13">
        <f t="shared" si="355"/>
        <v>42190.696793981479</v>
      </c>
      <c r="U3223">
        <f t="shared" si="356"/>
        <v>137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50"/>
        <v>1.248</v>
      </c>
      <c r="P3224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3">
        <f t="shared" si="354"/>
        <v>42270.582141203704</v>
      </c>
      <c r="T3224" s="13">
        <f t="shared" si="355"/>
        <v>42301.895138888889</v>
      </c>
      <c r="U3224">
        <f t="shared" si="356"/>
        <v>620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50"/>
        <v>1.0951612903225807</v>
      </c>
      <c r="P3225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3">
        <f t="shared" si="354"/>
        <v>42206.835370370376</v>
      </c>
      <c r="T3225" s="13">
        <f t="shared" si="355"/>
        <v>42236.835370370376</v>
      </c>
      <c r="U3225">
        <f t="shared" si="356"/>
        <v>295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50"/>
        <v>1.0203333333333333</v>
      </c>
      <c r="P3226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3">
        <f t="shared" si="354"/>
        <v>42697.850844907407</v>
      </c>
      <c r="T3226" s="13">
        <f t="shared" si="355"/>
        <v>42745.208333333328</v>
      </c>
      <c r="U3226">
        <f t="shared" si="356"/>
        <v>610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50"/>
        <v>1.0235000000000001</v>
      </c>
      <c r="P3227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3">
        <f t="shared" si="354"/>
        <v>42503.559467592597</v>
      </c>
      <c r="T3227" s="13">
        <f t="shared" si="355"/>
        <v>42524.875</v>
      </c>
      <c r="U3227">
        <f t="shared" si="356"/>
        <v>47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50"/>
        <v>1.0416666666666667</v>
      </c>
      <c r="P3228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3">
        <f t="shared" si="354"/>
        <v>42277.583472222221</v>
      </c>
      <c r="T3228" s="13">
        <f t="shared" si="355"/>
        <v>42307.583472222221</v>
      </c>
      <c r="U3228">
        <f t="shared" si="356"/>
        <v>50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50"/>
        <v>1.25</v>
      </c>
      <c r="P3229">
        <f t="shared" si="351"/>
        <v>50</v>
      </c>
      <c r="Q3229" t="str">
        <f t="shared" si="352"/>
        <v>theater</v>
      </c>
      <c r="R3229" t="str">
        <f t="shared" si="353"/>
        <v>plays</v>
      </c>
      <c r="S3229" s="13">
        <f t="shared" si="354"/>
        <v>42722.882361111115</v>
      </c>
      <c r="T3229" s="13">
        <f t="shared" si="355"/>
        <v>42752.882361111115</v>
      </c>
      <c r="U3229">
        <f t="shared" si="356"/>
        <v>300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50"/>
        <v>1.0234285714285714</v>
      </c>
      <c r="P3230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3">
        <f t="shared" si="354"/>
        <v>42323.70930555556</v>
      </c>
      <c r="T3230" s="13">
        <f t="shared" si="355"/>
        <v>42355.207638888889</v>
      </c>
      <c r="U3230">
        <f t="shared" si="356"/>
        <v>164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50"/>
        <v>1.0786500000000001</v>
      </c>
      <c r="P3231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3">
        <f t="shared" si="354"/>
        <v>41933.291643518518</v>
      </c>
      <c r="T3231" s="13">
        <f t="shared" si="355"/>
        <v>41963.333310185189</v>
      </c>
      <c r="U3231">
        <f t="shared" si="356"/>
        <v>1573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50"/>
        <v>1.0988461538461538</v>
      </c>
      <c r="P3232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3">
        <f t="shared" si="354"/>
        <v>41898.168125000004</v>
      </c>
      <c r="T3232" s="13">
        <f t="shared" si="355"/>
        <v>41913.165972222225</v>
      </c>
      <c r="U3232">
        <f t="shared" si="356"/>
        <v>257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50"/>
        <v>1.61</v>
      </c>
      <c r="P3233">
        <f t="shared" si="351"/>
        <v>57.5</v>
      </c>
      <c r="Q3233" t="str">
        <f t="shared" si="352"/>
        <v>theater</v>
      </c>
      <c r="R3233" t="str">
        <f t="shared" si="353"/>
        <v>plays</v>
      </c>
      <c r="S3233" s="13">
        <f t="shared" si="354"/>
        <v>42446.943831018521</v>
      </c>
      <c r="T3233" s="13">
        <f t="shared" si="355"/>
        <v>42476.943831018521</v>
      </c>
      <c r="U3233">
        <f t="shared" si="356"/>
        <v>610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50"/>
        <v>1.3120000000000001</v>
      </c>
      <c r="P3234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3">
        <f t="shared" si="354"/>
        <v>42463.81385416667</v>
      </c>
      <c r="T3234" s="13">
        <f t="shared" si="355"/>
        <v>42494.165972222225</v>
      </c>
      <c r="U3234">
        <f t="shared" si="356"/>
        <v>312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50"/>
        <v>1.1879999999999999</v>
      </c>
      <c r="P3235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3">
        <f t="shared" si="354"/>
        <v>42766.805034722223</v>
      </c>
      <c r="T3235" s="13">
        <f t="shared" si="355"/>
        <v>42796.805034722223</v>
      </c>
      <c r="U3235">
        <f t="shared" si="356"/>
        <v>940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50"/>
        <v>1.0039275000000001</v>
      </c>
      <c r="P3236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3">
        <f t="shared" si="354"/>
        <v>42734.789444444439</v>
      </c>
      <c r="T3236" s="13">
        <f t="shared" si="355"/>
        <v>42767.979861111111</v>
      </c>
      <c r="U3236">
        <f t="shared" si="356"/>
        <v>15.710000000000036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50"/>
        <v>1.0320666666666667</v>
      </c>
      <c r="P3237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3">
        <f t="shared" si="354"/>
        <v>42522.347812499997</v>
      </c>
      <c r="T3237" s="13">
        <f t="shared" si="355"/>
        <v>42552.347812499997</v>
      </c>
      <c r="U3237">
        <f t="shared" si="356"/>
        <v>481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50"/>
        <v>1.006</v>
      </c>
      <c r="P3238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3">
        <f t="shared" si="354"/>
        <v>42702.917048611111</v>
      </c>
      <c r="T3238" s="13">
        <f t="shared" si="355"/>
        <v>42732.917048611111</v>
      </c>
      <c r="U3238">
        <f t="shared" si="356"/>
        <v>120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50"/>
        <v>1.0078754285714286</v>
      </c>
      <c r="P3239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3">
        <f t="shared" si="354"/>
        <v>42252.474351851852</v>
      </c>
      <c r="T3239" s="13">
        <f t="shared" si="355"/>
        <v>42276.165972222225</v>
      </c>
      <c r="U3239">
        <f t="shared" si="356"/>
        <v>275.63999999999942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50"/>
        <v>1.1232142857142857</v>
      </c>
      <c r="P3240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3">
        <f t="shared" si="354"/>
        <v>42156.510393518518</v>
      </c>
      <c r="T3240" s="13">
        <f t="shared" si="355"/>
        <v>42186.510393518518</v>
      </c>
      <c r="U3240">
        <f t="shared" si="356"/>
        <v>345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50"/>
        <v>1.0591914022517912</v>
      </c>
      <c r="P3241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3">
        <f t="shared" si="354"/>
        <v>42278.089039351849</v>
      </c>
      <c r="T3241" s="13">
        <f t="shared" si="355"/>
        <v>42302.999305555553</v>
      </c>
      <c r="U3241">
        <f t="shared" si="356"/>
        <v>346.97999999999956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50"/>
        <v>1.0056666666666667</v>
      </c>
      <c r="P3242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3">
        <f t="shared" si="354"/>
        <v>42754.693842592591</v>
      </c>
      <c r="T3242" s="13">
        <f t="shared" si="355"/>
        <v>42782.958333333328</v>
      </c>
      <c r="U3242">
        <f t="shared" si="356"/>
        <v>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50"/>
        <v>1.1530588235294117</v>
      </c>
      <c r="P3243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3">
        <f t="shared" si="354"/>
        <v>41893.324884259258</v>
      </c>
      <c r="T3243" s="13">
        <f t="shared" si="355"/>
        <v>41926.290972222225</v>
      </c>
      <c r="U3243">
        <f t="shared" si="356"/>
        <v>1301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50"/>
        <v>1.273042</v>
      </c>
      <c r="P3244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3">
        <f t="shared" si="354"/>
        <v>41871.755694444444</v>
      </c>
      <c r="T3244" s="13">
        <f t="shared" si="355"/>
        <v>41901.755694444444</v>
      </c>
      <c r="U3244">
        <f t="shared" si="356"/>
        <v>2730.42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50"/>
        <v>1.028375</v>
      </c>
      <c r="P3245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3">
        <f t="shared" si="354"/>
        <v>42262.096782407403</v>
      </c>
      <c r="T3245" s="13">
        <f t="shared" si="355"/>
        <v>42286</v>
      </c>
      <c r="U3245">
        <f t="shared" si="356"/>
        <v>227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50"/>
        <v>1.0293749999999999</v>
      </c>
      <c r="P3246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3">
        <f t="shared" si="354"/>
        <v>42675.694236111114</v>
      </c>
      <c r="T3246" s="13">
        <f t="shared" si="355"/>
        <v>42705.735902777778</v>
      </c>
      <c r="U3246">
        <f t="shared" si="356"/>
        <v>47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50"/>
        <v>1.043047619047619</v>
      </c>
      <c r="P3247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3">
        <f t="shared" si="354"/>
        <v>42135.60020833333</v>
      </c>
      <c r="T3247" s="13">
        <f t="shared" si="355"/>
        <v>42167.083333333328</v>
      </c>
      <c r="U3247">
        <f t="shared" si="356"/>
        <v>904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50"/>
        <v>1.1122000000000001</v>
      </c>
      <c r="P3248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3">
        <f t="shared" si="354"/>
        <v>42230.472222222219</v>
      </c>
      <c r="T3248" s="13">
        <f t="shared" si="355"/>
        <v>42259.165972222225</v>
      </c>
      <c r="U3248">
        <f t="shared" si="356"/>
        <v>1122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50"/>
        <v>1.0586</v>
      </c>
      <c r="P3249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3">
        <f t="shared" si="354"/>
        <v>42167.434166666666</v>
      </c>
      <c r="T3249" s="13">
        <f t="shared" si="355"/>
        <v>42197.434166666666</v>
      </c>
      <c r="U3249">
        <f t="shared" si="356"/>
        <v>146.5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50"/>
        <v>1.0079166666666666</v>
      </c>
      <c r="P3250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3">
        <f t="shared" si="354"/>
        <v>42068.888391203705</v>
      </c>
      <c r="T3250" s="13">
        <f t="shared" si="355"/>
        <v>42098.846724537041</v>
      </c>
      <c r="U3250">
        <f t="shared" si="356"/>
        <v>95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50"/>
        <v>1.0492727272727274</v>
      </c>
      <c r="P3251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3">
        <f t="shared" si="354"/>
        <v>42145.746689814812</v>
      </c>
      <c r="T3251" s="13">
        <f t="shared" si="355"/>
        <v>42175.746689814812</v>
      </c>
      <c r="U3251">
        <f t="shared" si="356"/>
        <v>271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50"/>
        <v>1.01552</v>
      </c>
      <c r="P3252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3">
        <f t="shared" si="354"/>
        <v>41918.742175925923</v>
      </c>
      <c r="T3252" s="13">
        <f t="shared" si="355"/>
        <v>41948.783842592595</v>
      </c>
      <c r="U3252">
        <f t="shared" si="356"/>
        <v>388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50"/>
        <v>1.1073333333333333</v>
      </c>
      <c r="P3253">
        <f t="shared" si="351"/>
        <v>83.05</v>
      </c>
      <c r="Q3253" t="str">
        <f t="shared" si="352"/>
        <v>theater</v>
      </c>
      <c r="R3253" t="str">
        <f t="shared" si="353"/>
        <v>plays</v>
      </c>
      <c r="S3253" s="13">
        <f t="shared" si="354"/>
        <v>42146.731087962966</v>
      </c>
      <c r="T3253" s="13">
        <f t="shared" si="355"/>
        <v>42176.731087962966</v>
      </c>
      <c r="U3253">
        <f t="shared" si="356"/>
        <v>161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50"/>
        <v>1.2782222222222221</v>
      </c>
      <c r="P3254">
        <f t="shared" si="351"/>
        <v>57.52</v>
      </c>
      <c r="Q3254" t="str">
        <f t="shared" si="352"/>
        <v>theater</v>
      </c>
      <c r="R3254" t="str">
        <f t="shared" si="353"/>
        <v>plays</v>
      </c>
      <c r="S3254" s="13">
        <f t="shared" si="354"/>
        <v>42590.472685185188</v>
      </c>
      <c r="T3254" s="13">
        <f t="shared" si="355"/>
        <v>42620.472685185188</v>
      </c>
      <c r="U3254">
        <f t="shared" si="356"/>
        <v>626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50"/>
        <v>1.0182500000000001</v>
      </c>
      <c r="P3255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3">
        <f t="shared" si="354"/>
        <v>42602.576712962968</v>
      </c>
      <c r="T3255" s="13">
        <f t="shared" si="355"/>
        <v>42621.15625</v>
      </c>
      <c r="U3255">
        <f t="shared" si="356"/>
        <v>365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50"/>
        <v>1.012576923076923</v>
      </c>
      <c r="P3256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3">
        <f t="shared" si="354"/>
        <v>42059.085752314815</v>
      </c>
      <c r="T3256" s="13">
        <f t="shared" si="355"/>
        <v>42089.044085648144</v>
      </c>
      <c r="U3256">
        <f t="shared" si="356"/>
        <v>163.5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50"/>
        <v>1.75</v>
      </c>
      <c r="P3257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3">
        <f t="shared" si="354"/>
        <v>41889.768229166664</v>
      </c>
      <c r="T3257" s="13">
        <f t="shared" si="355"/>
        <v>41919.768229166664</v>
      </c>
      <c r="U3257">
        <f t="shared" si="356"/>
        <v>225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50"/>
        <v>1.2806</v>
      </c>
      <c r="P3258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3">
        <f t="shared" si="354"/>
        <v>42144.573807870373</v>
      </c>
      <c r="T3258" s="13">
        <f t="shared" si="355"/>
        <v>42166.165972222225</v>
      </c>
      <c r="U3258">
        <f t="shared" si="356"/>
        <v>2806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50"/>
        <v>1.0629949999999999</v>
      </c>
      <c r="P3259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3">
        <f t="shared" si="354"/>
        <v>42758.559629629628</v>
      </c>
      <c r="T3259" s="13">
        <f t="shared" si="355"/>
        <v>42788.559629629628</v>
      </c>
      <c r="U3259">
        <f t="shared" si="356"/>
        <v>125.98999999999978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50"/>
        <v>1.052142857142857</v>
      </c>
      <c r="P3260">
        <f t="shared" si="351"/>
        <v>98.2</v>
      </c>
      <c r="Q3260" t="str">
        <f t="shared" si="352"/>
        <v>theater</v>
      </c>
      <c r="R3260" t="str">
        <f t="shared" si="353"/>
        <v>plays</v>
      </c>
      <c r="S3260" s="13">
        <f t="shared" si="354"/>
        <v>41982.887280092589</v>
      </c>
      <c r="T3260" s="13">
        <f t="shared" si="355"/>
        <v>42012.887280092589</v>
      </c>
      <c r="U3260">
        <f t="shared" si="356"/>
        <v>365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50"/>
        <v>1.0616782608695652</v>
      </c>
      <c r="P3261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3">
        <f t="shared" si="354"/>
        <v>42614.760937500003</v>
      </c>
      <c r="T3261" s="13">
        <f t="shared" si="355"/>
        <v>42644.165972222225</v>
      </c>
      <c r="U3261">
        <f t="shared" si="356"/>
        <v>1418.5999999999985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50"/>
        <v>1.0924</v>
      </c>
      <c r="P3262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3">
        <f t="shared" si="354"/>
        <v>42303.672662037032</v>
      </c>
      <c r="T3262" s="13">
        <f t="shared" si="355"/>
        <v>42338.714328703703</v>
      </c>
      <c r="U3262">
        <f t="shared" si="356"/>
        <v>462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50"/>
        <v>1.0045454545454546</v>
      </c>
      <c r="P3263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3">
        <f t="shared" si="354"/>
        <v>42171.725416666668</v>
      </c>
      <c r="T3263" s="13">
        <f t="shared" si="355"/>
        <v>42201.725416666668</v>
      </c>
      <c r="U3263">
        <f t="shared" si="356"/>
        <v>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50"/>
        <v>1.0304098360655738</v>
      </c>
      <c r="P3264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3">
        <f t="shared" si="354"/>
        <v>41964.315532407403</v>
      </c>
      <c r="T3264" s="13">
        <f t="shared" si="355"/>
        <v>41995.166666666672</v>
      </c>
      <c r="U3264">
        <f t="shared" si="356"/>
        <v>371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50"/>
        <v>1.121664</v>
      </c>
      <c r="P3265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3">
        <f t="shared" si="354"/>
        <v>42284.516064814816</v>
      </c>
      <c r="T3265" s="13">
        <f t="shared" si="355"/>
        <v>42307.875</v>
      </c>
      <c r="U3265">
        <f t="shared" si="356"/>
        <v>304.15999999999985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50"/>
        <v>1.03</v>
      </c>
      <c r="P3266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3">
        <f t="shared" si="354"/>
        <v>42016.800208333334</v>
      </c>
      <c r="T3266" s="13">
        <f t="shared" si="355"/>
        <v>42032.916666666672</v>
      </c>
      <c r="U3266">
        <f t="shared" si="356"/>
        <v>75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57">E3267/D3267</f>
        <v>1.64</v>
      </c>
      <c r="P3267">
        <f t="shared" ref="P3267:P3330" si="358">E3267/L3267</f>
        <v>70.285714285714292</v>
      </c>
      <c r="Q3267" t="str">
        <f t="shared" ref="Q3267:Q3330" si="359">LEFT(N3267,SEARCH("/",N3267,1)-1)</f>
        <v>theater</v>
      </c>
      <c r="R3267" t="str">
        <f t="shared" ref="R3267:R3330" si="360">MID(N3267,SEARCH("/",N3267,1)+1,50)</f>
        <v>plays</v>
      </c>
      <c r="S3267" s="13">
        <f t="shared" ref="S3267:S3330" si="361">(((J3267/60)/60)/24)+DATE(1970,1,1)</f>
        <v>42311.711979166663</v>
      </c>
      <c r="T3267" s="13">
        <f t="shared" ref="T3267:T3330" si="362">(((I3267/60)/60)/24)+DATE(1970,1,1)</f>
        <v>42341.708333333328</v>
      </c>
      <c r="U3267">
        <f t="shared" ref="U3267:U3330" si="363">E3267-D3267</f>
        <v>1728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57"/>
        <v>1.3128333333333333</v>
      </c>
      <c r="P3268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3">
        <f t="shared" si="361"/>
        <v>42136.536134259266</v>
      </c>
      <c r="T3268" s="13">
        <f t="shared" si="362"/>
        <v>42167.875</v>
      </c>
      <c r="U3268">
        <f t="shared" si="363"/>
        <v>1877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57"/>
        <v>1.0209999999999999</v>
      </c>
      <c r="P3269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3">
        <f t="shared" si="361"/>
        <v>42172.757638888885</v>
      </c>
      <c r="T3269" s="13">
        <f t="shared" si="362"/>
        <v>42202.757638888885</v>
      </c>
      <c r="U3269">
        <f t="shared" si="363"/>
        <v>315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57"/>
        <v>1.28</v>
      </c>
      <c r="P3270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3">
        <f t="shared" si="361"/>
        <v>42590.90425925926</v>
      </c>
      <c r="T3270" s="13">
        <f t="shared" si="362"/>
        <v>42606.90425925926</v>
      </c>
      <c r="U3270">
        <f t="shared" si="363"/>
        <v>560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57"/>
        <v>1.0149999999999999</v>
      </c>
      <c r="P3271">
        <f t="shared" si="358"/>
        <v>116</v>
      </c>
      <c r="Q3271" t="str">
        <f t="shared" si="359"/>
        <v>theater</v>
      </c>
      <c r="R3271" t="str">
        <f t="shared" si="360"/>
        <v>plays</v>
      </c>
      <c r="S3271" s="13">
        <f t="shared" si="361"/>
        <v>42137.395798611105</v>
      </c>
      <c r="T3271" s="13">
        <f t="shared" si="362"/>
        <v>42171.458333333328</v>
      </c>
      <c r="U3271">
        <f t="shared" si="363"/>
        <v>120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57"/>
        <v>1.0166666666666666</v>
      </c>
      <c r="P3272">
        <f t="shared" si="358"/>
        <v>61</v>
      </c>
      <c r="Q3272" t="str">
        <f t="shared" si="359"/>
        <v>theater</v>
      </c>
      <c r="R3272" t="str">
        <f t="shared" si="360"/>
        <v>plays</v>
      </c>
      <c r="S3272" s="13">
        <f t="shared" si="361"/>
        <v>42167.533159722225</v>
      </c>
      <c r="T3272" s="13">
        <f t="shared" si="362"/>
        <v>42197.533159722225</v>
      </c>
      <c r="U3272">
        <f t="shared" si="363"/>
        <v>30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57"/>
        <v>1.3</v>
      </c>
      <c r="P3273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3">
        <f t="shared" si="361"/>
        <v>41915.437210648146</v>
      </c>
      <c r="T3273" s="13">
        <f t="shared" si="362"/>
        <v>41945.478877314818</v>
      </c>
      <c r="U3273">
        <f t="shared" si="363"/>
        <v>450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57"/>
        <v>1.5443</v>
      </c>
      <c r="P3274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3">
        <f t="shared" si="361"/>
        <v>42284.500104166669</v>
      </c>
      <c r="T3274" s="13">
        <f t="shared" si="362"/>
        <v>42314.541770833333</v>
      </c>
      <c r="U3274">
        <f t="shared" si="363"/>
        <v>5443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57"/>
        <v>1.0740000000000001</v>
      </c>
      <c r="P3275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3">
        <f t="shared" si="361"/>
        <v>42611.801412037035</v>
      </c>
      <c r="T3275" s="13">
        <f t="shared" si="362"/>
        <v>42627.791666666672</v>
      </c>
      <c r="U3275">
        <f t="shared" si="363"/>
        <v>296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57"/>
        <v>1.0132258064516129</v>
      </c>
      <c r="P3276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3">
        <f t="shared" si="361"/>
        <v>42400.704537037032</v>
      </c>
      <c r="T3276" s="13">
        <f t="shared" si="362"/>
        <v>42444.875</v>
      </c>
      <c r="U3276">
        <f t="shared" si="363"/>
        <v>205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57"/>
        <v>1.0027777777777778</v>
      </c>
      <c r="P3277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3">
        <f t="shared" si="361"/>
        <v>42017.88045138889</v>
      </c>
      <c r="T3277" s="13">
        <f t="shared" si="362"/>
        <v>42044.1875</v>
      </c>
      <c r="U3277">
        <f t="shared" si="363"/>
        <v>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57"/>
        <v>1.1684444444444444</v>
      </c>
      <c r="P3278">
        <f t="shared" si="358"/>
        <v>52.58</v>
      </c>
      <c r="Q3278" t="str">
        <f t="shared" si="359"/>
        <v>theater</v>
      </c>
      <c r="R3278" t="str">
        <f t="shared" si="360"/>
        <v>plays</v>
      </c>
      <c r="S3278" s="13">
        <f t="shared" si="361"/>
        <v>42426.949988425928</v>
      </c>
      <c r="T3278" s="13">
        <f t="shared" si="362"/>
        <v>42461.165972222225</v>
      </c>
      <c r="U3278">
        <f t="shared" si="363"/>
        <v>758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57"/>
        <v>1.0860000000000001</v>
      </c>
      <c r="P3279">
        <f t="shared" si="358"/>
        <v>54.3</v>
      </c>
      <c r="Q3279" t="str">
        <f t="shared" si="359"/>
        <v>theater</v>
      </c>
      <c r="R3279" t="str">
        <f t="shared" si="360"/>
        <v>plays</v>
      </c>
      <c r="S3279" s="13">
        <f t="shared" si="361"/>
        <v>41931.682939814818</v>
      </c>
      <c r="T3279" s="13">
        <f t="shared" si="362"/>
        <v>41961.724606481483</v>
      </c>
      <c r="U3279">
        <f t="shared" si="363"/>
        <v>430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57"/>
        <v>1.034</v>
      </c>
      <c r="P3280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3">
        <f t="shared" si="361"/>
        <v>42124.848414351851</v>
      </c>
      <c r="T3280" s="13">
        <f t="shared" si="362"/>
        <v>42154.848414351851</v>
      </c>
      <c r="U3280">
        <f t="shared" si="363"/>
        <v>85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57"/>
        <v>1.1427586206896552</v>
      </c>
      <c r="P3281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3">
        <f t="shared" si="361"/>
        <v>42431.102534722217</v>
      </c>
      <c r="T3281" s="13">
        <f t="shared" si="362"/>
        <v>42461.06086805556</v>
      </c>
      <c r="U3281">
        <f t="shared" si="363"/>
        <v>828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57"/>
        <v>1.03</v>
      </c>
      <c r="P3282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3">
        <f t="shared" si="361"/>
        <v>42121.756921296299</v>
      </c>
      <c r="T3282" s="13">
        <f t="shared" si="362"/>
        <v>42156.208333333328</v>
      </c>
      <c r="U3282">
        <f t="shared" si="363"/>
        <v>60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57"/>
        <v>1.216</v>
      </c>
      <c r="P3283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3">
        <f t="shared" si="361"/>
        <v>42219.019733796296</v>
      </c>
      <c r="T3283" s="13">
        <f t="shared" si="362"/>
        <v>42249.019733796296</v>
      </c>
      <c r="U3283">
        <f t="shared" si="363"/>
        <v>1080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57"/>
        <v>1.026467741935484</v>
      </c>
      <c r="P3284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3">
        <f t="shared" si="361"/>
        <v>42445.19430555556</v>
      </c>
      <c r="T3284" s="13">
        <f t="shared" si="362"/>
        <v>42489.19430555556</v>
      </c>
      <c r="U3284">
        <f t="shared" si="363"/>
        <v>820.5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57"/>
        <v>1.0475000000000001</v>
      </c>
      <c r="P3285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3">
        <f t="shared" si="361"/>
        <v>42379.74418981481</v>
      </c>
      <c r="T3285" s="13">
        <f t="shared" si="362"/>
        <v>42410.875</v>
      </c>
      <c r="U3285">
        <f t="shared" si="363"/>
        <v>38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57"/>
        <v>1.016</v>
      </c>
      <c r="P3286">
        <f t="shared" si="358"/>
        <v>203.2</v>
      </c>
      <c r="Q3286" t="str">
        <f t="shared" si="359"/>
        <v>theater</v>
      </c>
      <c r="R3286" t="str">
        <f t="shared" si="360"/>
        <v>plays</v>
      </c>
      <c r="S3286" s="13">
        <f t="shared" si="361"/>
        <v>42380.884872685187</v>
      </c>
      <c r="T3286" s="13">
        <f t="shared" si="362"/>
        <v>42398.249305555553</v>
      </c>
      <c r="U3286">
        <f t="shared" si="363"/>
        <v>48</v>
      </c>
    </row>
    <row r="3287" spans="1:21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57"/>
        <v>1.1210242048409682</v>
      </c>
      <c r="P3287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3">
        <f t="shared" si="361"/>
        <v>42762.942430555559</v>
      </c>
      <c r="T3287" s="13">
        <f t="shared" si="362"/>
        <v>42794.208333333328</v>
      </c>
      <c r="U3287">
        <f t="shared" si="363"/>
        <v>605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57"/>
        <v>1.0176666666666667</v>
      </c>
      <c r="P3288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3">
        <f t="shared" si="361"/>
        <v>42567.840069444443</v>
      </c>
      <c r="T3288" s="13">
        <f t="shared" si="362"/>
        <v>42597.840069444443</v>
      </c>
      <c r="U3288">
        <f t="shared" si="363"/>
        <v>265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57"/>
        <v>1</v>
      </c>
      <c r="P3289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3">
        <f t="shared" si="361"/>
        <v>42311.750324074077</v>
      </c>
      <c r="T3289" s="13">
        <f t="shared" si="362"/>
        <v>42336.750324074077</v>
      </c>
      <c r="U3289">
        <f t="shared" si="363"/>
        <v>0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57"/>
        <v>1.0026489999999999</v>
      </c>
      <c r="P3290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3">
        <f t="shared" si="361"/>
        <v>42505.774479166663</v>
      </c>
      <c r="T3290" s="13">
        <f t="shared" si="362"/>
        <v>42541.958333333328</v>
      </c>
      <c r="U3290">
        <f t="shared" si="363"/>
        <v>26.489999999999782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57"/>
        <v>1.3304200000000002</v>
      </c>
      <c r="P3291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3">
        <f t="shared" si="361"/>
        <v>42758.368078703701</v>
      </c>
      <c r="T3291" s="13">
        <f t="shared" si="362"/>
        <v>42786.368078703701</v>
      </c>
      <c r="U3291">
        <f t="shared" si="363"/>
        <v>165.21000000000004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57"/>
        <v>1.212</v>
      </c>
      <c r="P3292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3">
        <f t="shared" si="361"/>
        <v>42775.51494212963</v>
      </c>
      <c r="T3292" s="13">
        <f t="shared" si="362"/>
        <v>42805.51494212963</v>
      </c>
      <c r="U3292">
        <f t="shared" si="363"/>
        <v>424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57"/>
        <v>1.1399999999999999</v>
      </c>
      <c r="P3293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3">
        <f t="shared" si="361"/>
        <v>42232.702546296292</v>
      </c>
      <c r="T3293" s="13">
        <f t="shared" si="362"/>
        <v>42264.165972222225</v>
      </c>
      <c r="U3293">
        <f t="shared" si="363"/>
        <v>70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57"/>
        <v>2.8613861386138613</v>
      </c>
      <c r="P3294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3">
        <f t="shared" si="361"/>
        <v>42282.770231481481</v>
      </c>
      <c r="T3294" s="13">
        <f t="shared" si="362"/>
        <v>42342.811898148153</v>
      </c>
      <c r="U3294">
        <f t="shared" si="363"/>
        <v>188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57"/>
        <v>1.7044444444444444</v>
      </c>
      <c r="P3295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3">
        <f t="shared" si="361"/>
        <v>42768.425370370373</v>
      </c>
      <c r="T3295" s="13">
        <f t="shared" si="362"/>
        <v>42798.425370370373</v>
      </c>
      <c r="U3295">
        <f t="shared" si="363"/>
        <v>3170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57"/>
        <v>1.1833333333333333</v>
      </c>
      <c r="P3296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3">
        <f t="shared" si="361"/>
        <v>42141.541134259256</v>
      </c>
      <c r="T3296" s="13">
        <f t="shared" si="362"/>
        <v>42171.541134259256</v>
      </c>
      <c r="U3296">
        <f t="shared" si="363"/>
        <v>110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57"/>
        <v>1.0285857142857142</v>
      </c>
      <c r="P3297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3">
        <f t="shared" si="361"/>
        <v>42609.442465277782</v>
      </c>
      <c r="T3297" s="13">
        <f t="shared" si="362"/>
        <v>42639.442465277782</v>
      </c>
      <c r="U3297">
        <f t="shared" si="363"/>
        <v>20.009999999999991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57"/>
        <v>1.4406666666666668</v>
      </c>
      <c r="P3298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3">
        <f t="shared" si="361"/>
        <v>42309.756620370375</v>
      </c>
      <c r="T3298" s="13">
        <f t="shared" si="362"/>
        <v>42330.916666666672</v>
      </c>
      <c r="U3298">
        <f t="shared" si="363"/>
        <v>661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57"/>
        <v>1.0007272727272727</v>
      </c>
      <c r="P3299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3">
        <f t="shared" si="361"/>
        <v>42193.771481481483</v>
      </c>
      <c r="T3299" s="13">
        <f t="shared" si="362"/>
        <v>42212.957638888889</v>
      </c>
      <c r="U3299">
        <f t="shared" si="363"/>
        <v>4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57"/>
        <v>1.0173000000000001</v>
      </c>
      <c r="P3300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3">
        <f t="shared" si="361"/>
        <v>42239.957962962959</v>
      </c>
      <c r="T3300" s="13">
        <f t="shared" si="362"/>
        <v>42260</v>
      </c>
      <c r="U3300">
        <f t="shared" si="363"/>
        <v>173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57"/>
        <v>1.1619999999999999</v>
      </c>
      <c r="P3301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3">
        <f t="shared" si="361"/>
        <v>42261.917395833334</v>
      </c>
      <c r="T3301" s="13">
        <f t="shared" si="362"/>
        <v>42291.917395833334</v>
      </c>
      <c r="U3301">
        <f t="shared" si="363"/>
        <v>486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57"/>
        <v>1.3616666666666666</v>
      </c>
      <c r="P3302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3">
        <f t="shared" si="361"/>
        <v>42102.743773148148</v>
      </c>
      <c r="T3302" s="13">
        <f t="shared" si="362"/>
        <v>42123.743773148148</v>
      </c>
      <c r="U3302">
        <f t="shared" si="363"/>
        <v>1085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57"/>
        <v>1.3346666666666667</v>
      </c>
      <c r="P3303">
        <f t="shared" si="358"/>
        <v>57.2</v>
      </c>
      <c r="Q3303" t="str">
        <f t="shared" si="359"/>
        <v>theater</v>
      </c>
      <c r="R3303" t="str">
        <f t="shared" si="360"/>
        <v>plays</v>
      </c>
      <c r="S3303" s="13">
        <f t="shared" si="361"/>
        <v>42538.73583333334</v>
      </c>
      <c r="T3303" s="13">
        <f t="shared" si="362"/>
        <v>42583.290972222225</v>
      </c>
      <c r="U3303">
        <f t="shared" si="363"/>
        <v>1004</v>
      </c>
    </row>
    <row r="3304" spans="1:21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57"/>
        <v>1.0339285714285715</v>
      </c>
      <c r="P3304">
        <f t="shared" si="358"/>
        <v>173.7</v>
      </c>
      <c r="Q3304" t="str">
        <f t="shared" si="359"/>
        <v>theater</v>
      </c>
      <c r="R3304" t="str">
        <f t="shared" si="360"/>
        <v>plays</v>
      </c>
      <c r="S3304" s="13">
        <f t="shared" si="361"/>
        <v>42681.35157407407</v>
      </c>
      <c r="T3304" s="13">
        <f t="shared" si="362"/>
        <v>42711.35157407407</v>
      </c>
      <c r="U3304">
        <f t="shared" si="363"/>
        <v>285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57"/>
        <v>1.1588888888888889</v>
      </c>
      <c r="P3305">
        <f t="shared" si="358"/>
        <v>59.6</v>
      </c>
      <c r="Q3305" t="str">
        <f t="shared" si="359"/>
        <v>theater</v>
      </c>
      <c r="R3305" t="str">
        <f t="shared" si="360"/>
        <v>plays</v>
      </c>
      <c r="S3305" s="13">
        <f t="shared" si="361"/>
        <v>42056.65143518518</v>
      </c>
      <c r="T3305" s="13">
        <f t="shared" si="362"/>
        <v>42091.609768518523</v>
      </c>
      <c r="U3305">
        <f t="shared" si="363"/>
        <v>286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57"/>
        <v>1.0451666666666666</v>
      </c>
      <c r="P3306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3">
        <f t="shared" si="361"/>
        <v>42696.624444444446</v>
      </c>
      <c r="T3306" s="13">
        <f t="shared" si="362"/>
        <v>42726.624444444446</v>
      </c>
      <c r="U3306">
        <f t="shared" si="363"/>
        <v>677.5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57"/>
        <v>1.0202500000000001</v>
      </c>
      <c r="P3307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3">
        <f t="shared" si="361"/>
        <v>42186.855879629627</v>
      </c>
      <c r="T3307" s="13">
        <f t="shared" si="362"/>
        <v>42216.855879629627</v>
      </c>
      <c r="U3307">
        <f t="shared" si="363"/>
        <v>81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57"/>
        <v>1.7533333333333334</v>
      </c>
      <c r="P3308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3">
        <f t="shared" si="361"/>
        <v>42493.219236111108</v>
      </c>
      <c r="T3308" s="13">
        <f t="shared" si="362"/>
        <v>42531.125</v>
      </c>
      <c r="U3308">
        <f t="shared" si="363"/>
        <v>1130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57"/>
        <v>1.0668</v>
      </c>
      <c r="P3309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3">
        <f t="shared" si="361"/>
        <v>42475.057164351849</v>
      </c>
      <c r="T3309" s="13">
        <f t="shared" si="362"/>
        <v>42505.057164351849</v>
      </c>
      <c r="U3309">
        <f t="shared" si="363"/>
        <v>66.799999999999955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57"/>
        <v>1.2228571428571429</v>
      </c>
      <c r="P3310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3">
        <f t="shared" si="361"/>
        <v>42452.876909722225</v>
      </c>
      <c r="T3310" s="13">
        <f t="shared" si="362"/>
        <v>42473.876909722225</v>
      </c>
      <c r="U3310">
        <f t="shared" si="363"/>
        <v>780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57"/>
        <v>1.5942857142857143</v>
      </c>
      <c r="P3311">
        <f t="shared" si="358"/>
        <v>18</v>
      </c>
      <c r="Q3311" t="str">
        <f t="shared" si="359"/>
        <v>theater</v>
      </c>
      <c r="R3311" t="str">
        <f t="shared" si="360"/>
        <v>plays</v>
      </c>
      <c r="S3311" s="13">
        <f t="shared" si="361"/>
        <v>42628.650208333333</v>
      </c>
      <c r="T3311" s="13">
        <f t="shared" si="362"/>
        <v>42659.650208333333</v>
      </c>
      <c r="U3311">
        <f t="shared" si="363"/>
        <v>208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57"/>
        <v>1.0007692307692309</v>
      </c>
      <c r="P3312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3">
        <f t="shared" si="361"/>
        <v>42253.928530092591</v>
      </c>
      <c r="T3312" s="13">
        <f t="shared" si="362"/>
        <v>42283.928530092591</v>
      </c>
      <c r="U3312">
        <f t="shared" si="363"/>
        <v>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57"/>
        <v>1.0984</v>
      </c>
      <c r="P3313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3">
        <f t="shared" si="361"/>
        <v>42264.29178240741</v>
      </c>
      <c r="T3313" s="13">
        <f t="shared" si="362"/>
        <v>42294.29178240741</v>
      </c>
      <c r="U3313">
        <f t="shared" si="363"/>
        <v>246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57"/>
        <v>1.0004</v>
      </c>
      <c r="P3314">
        <f t="shared" si="358"/>
        <v>61</v>
      </c>
      <c r="Q3314" t="str">
        <f t="shared" si="359"/>
        <v>theater</v>
      </c>
      <c r="R3314" t="str">
        <f t="shared" si="360"/>
        <v>plays</v>
      </c>
      <c r="S3314" s="13">
        <f t="shared" si="361"/>
        <v>42664.809560185182</v>
      </c>
      <c r="T3314" s="13">
        <f t="shared" si="362"/>
        <v>42685.916666666672</v>
      </c>
      <c r="U3314">
        <f t="shared" si="363"/>
        <v>1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57"/>
        <v>1.1605000000000001</v>
      </c>
      <c r="P3315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3">
        <f t="shared" si="361"/>
        <v>42382.244409722218</v>
      </c>
      <c r="T3315" s="13">
        <f t="shared" si="362"/>
        <v>42396.041666666672</v>
      </c>
      <c r="U3315">
        <f t="shared" si="363"/>
        <v>321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57"/>
        <v>2.1074999999999999</v>
      </c>
      <c r="P3316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3">
        <f t="shared" si="361"/>
        <v>42105.267488425925</v>
      </c>
      <c r="T3316" s="13">
        <f t="shared" si="362"/>
        <v>42132.836805555555</v>
      </c>
      <c r="U3316">
        <f t="shared" si="363"/>
        <v>886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57"/>
        <v>1.1000000000000001</v>
      </c>
      <c r="P3317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3">
        <f t="shared" si="361"/>
        <v>42466.303715277783</v>
      </c>
      <c r="T3317" s="13">
        <f t="shared" si="362"/>
        <v>42496.303715277783</v>
      </c>
      <c r="U3317">
        <f t="shared" si="363"/>
        <v>400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57"/>
        <v>1.0008673425918038</v>
      </c>
      <c r="P3318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3">
        <f t="shared" si="361"/>
        <v>41826.871238425927</v>
      </c>
      <c r="T3318" s="13">
        <f t="shared" si="362"/>
        <v>41859.57916666667</v>
      </c>
      <c r="U3318">
        <f t="shared" si="363"/>
        <v>10.180000000000291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57"/>
        <v>1.0619047619047619</v>
      </c>
      <c r="P3319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3">
        <f t="shared" si="361"/>
        <v>42499.039629629624</v>
      </c>
      <c r="T3319" s="13">
        <f t="shared" si="362"/>
        <v>42529.039629629624</v>
      </c>
      <c r="U3319">
        <f t="shared" si="363"/>
        <v>65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57"/>
        <v>1.256</v>
      </c>
      <c r="P3320">
        <f t="shared" si="358"/>
        <v>78.5</v>
      </c>
      <c r="Q3320" t="str">
        <f t="shared" si="359"/>
        <v>theater</v>
      </c>
      <c r="R3320" t="str">
        <f t="shared" si="360"/>
        <v>plays</v>
      </c>
      <c r="S3320" s="13">
        <f t="shared" si="361"/>
        <v>42431.302002314813</v>
      </c>
      <c r="T3320" s="13">
        <f t="shared" si="362"/>
        <v>42471.104166666672</v>
      </c>
      <c r="U3320">
        <f t="shared" si="363"/>
        <v>512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57"/>
        <v>1.08</v>
      </c>
      <c r="P3321">
        <f t="shared" si="358"/>
        <v>33.75</v>
      </c>
      <c r="Q3321" t="str">
        <f t="shared" si="359"/>
        <v>theater</v>
      </c>
      <c r="R3321" t="str">
        <f t="shared" si="360"/>
        <v>plays</v>
      </c>
      <c r="S3321" s="13">
        <f t="shared" si="361"/>
        <v>41990.585486111115</v>
      </c>
      <c r="T3321" s="13">
        <f t="shared" si="362"/>
        <v>42035.585486111115</v>
      </c>
      <c r="U3321">
        <f t="shared" si="363"/>
        <v>40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57"/>
        <v>1.01</v>
      </c>
      <c r="P3322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3">
        <f t="shared" si="361"/>
        <v>42513.045798611114</v>
      </c>
      <c r="T3322" s="13">
        <f t="shared" si="362"/>
        <v>42543.045798611114</v>
      </c>
      <c r="U3322">
        <f t="shared" si="363"/>
        <v>25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57"/>
        <v>1.0740000000000001</v>
      </c>
      <c r="P3323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3">
        <f t="shared" si="361"/>
        <v>41914.100289351853</v>
      </c>
      <c r="T3323" s="13">
        <f t="shared" si="362"/>
        <v>41928.165972222225</v>
      </c>
      <c r="U3323">
        <f t="shared" si="363"/>
        <v>37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57"/>
        <v>1.0151515151515151</v>
      </c>
      <c r="P3324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3">
        <f t="shared" si="361"/>
        <v>42521.010370370372</v>
      </c>
      <c r="T3324" s="13">
        <f t="shared" si="362"/>
        <v>42543.163194444445</v>
      </c>
      <c r="U3324">
        <f t="shared" si="363"/>
        <v>50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57"/>
        <v>1.2589999999999999</v>
      </c>
      <c r="P3325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3">
        <f t="shared" si="361"/>
        <v>42608.36583333333</v>
      </c>
      <c r="T3325" s="13">
        <f t="shared" si="362"/>
        <v>42638.36583333333</v>
      </c>
      <c r="U3325">
        <f t="shared" si="363"/>
        <v>259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57"/>
        <v>1.0166666666666666</v>
      </c>
      <c r="P3326">
        <f t="shared" si="358"/>
        <v>152.5</v>
      </c>
      <c r="Q3326" t="str">
        <f t="shared" si="359"/>
        <v>theater</v>
      </c>
      <c r="R3326" t="str">
        <f t="shared" si="360"/>
        <v>plays</v>
      </c>
      <c r="S3326" s="13">
        <f t="shared" si="361"/>
        <v>42512.58321759259</v>
      </c>
      <c r="T3326" s="13">
        <f t="shared" si="362"/>
        <v>42526.58321759259</v>
      </c>
      <c r="U3326">
        <f t="shared" si="363"/>
        <v>25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57"/>
        <v>1.125</v>
      </c>
      <c r="P3327">
        <f t="shared" si="358"/>
        <v>30</v>
      </c>
      <c r="Q3327" t="str">
        <f t="shared" si="359"/>
        <v>theater</v>
      </c>
      <c r="R3327" t="str">
        <f t="shared" si="360"/>
        <v>plays</v>
      </c>
      <c r="S3327" s="13">
        <f t="shared" si="361"/>
        <v>42064.785613425927</v>
      </c>
      <c r="T3327" s="13">
        <f t="shared" si="362"/>
        <v>42099.743946759263</v>
      </c>
      <c r="U3327">
        <f t="shared" si="363"/>
        <v>50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57"/>
        <v>1.0137499999999999</v>
      </c>
      <c r="P3328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3">
        <f t="shared" si="361"/>
        <v>42041.714178240742</v>
      </c>
      <c r="T3328" s="13">
        <f t="shared" si="362"/>
        <v>42071.67251157407</v>
      </c>
      <c r="U3328">
        <f t="shared" si="363"/>
        <v>110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57"/>
        <v>1.0125</v>
      </c>
      <c r="P3329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3">
        <f t="shared" si="361"/>
        <v>42468.374606481477</v>
      </c>
      <c r="T3329" s="13">
        <f t="shared" si="362"/>
        <v>42498.374606481477</v>
      </c>
      <c r="U3329">
        <f t="shared" si="363"/>
        <v>10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57"/>
        <v>1.4638888888888888</v>
      </c>
      <c r="P3330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3">
        <f t="shared" si="361"/>
        <v>41822.57503472222</v>
      </c>
      <c r="T3330" s="13">
        <f t="shared" si="362"/>
        <v>41825.041666666664</v>
      </c>
      <c r="U3330">
        <f t="shared" si="363"/>
        <v>835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64">E3331/D3331</f>
        <v>1.1679999999999999</v>
      </c>
      <c r="P3331">
        <f t="shared" ref="P3331:P3394" si="365">E3331/L3331</f>
        <v>44.92307692307692</v>
      </c>
      <c r="Q3331" t="str">
        <f t="shared" ref="Q3331:Q3394" si="366">LEFT(N3331,SEARCH("/",N3331,1)-1)</f>
        <v>theater</v>
      </c>
      <c r="R3331" t="str">
        <f t="shared" ref="R3331:R3394" si="367">MID(N3331,SEARCH("/",N3331,1)+1,50)</f>
        <v>plays</v>
      </c>
      <c r="S3331" s="13">
        <f t="shared" ref="S3331:S3394" si="368">(((J3331/60)/60)/24)+DATE(1970,1,1)</f>
        <v>41837.323009259257</v>
      </c>
      <c r="T3331" s="13">
        <f t="shared" ref="T3331:T3394" si="369">(((I3331/60)/60)/24)+DATE(1970,1,1)</f>
        <v>41847.958333333336</v>
      </c>
      <c r="U3331">
        <f t="shared" ref="U3331:U3394" si="370">E3331-D3331</f>
        <v>168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64"/>
        <v>1.0626666666666666</v>
      </c>
      <c r="P3332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3">
        <f t="shared" si="368"/>
        <v>42065.887361111112</v>
      </c>
      <c r="T3332" s="13">
        <f t="shared" si="369"/>
        <v>42095.845694444448</v>
      </c>
      <c r="U3332">
        <f t="shared" si="370"/>
        <v>94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64"/>
        <v>1.0451999999999999</v>
      </c>
      <c r="P3333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3">
        <f t="shared" si="368"/>
        <v>42248.697754629626</v>
      </c>
      <c r="T3333" s="13">
        <f t="shared" si="369"/>
        <v>42283.697754629626</v>
      </c>
      <c r="U3333">
        <f t="shared" si="370"/>
        <v>226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64"/>
        <v>1</v>
      </c>
      <c r="P3334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3">
        <f t="shared" si="368"/>
        <v>41809.860300925924</v>
      </c>
      <c r="T3334" s="13">
        <f t="shared" si="369"/>
        <v>41839.860300925924</v>
      </c>
      <c r="U3334">
        <f t="shared" si="370"/>
        <v>0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64"/>
        <v>1.0457142857142858</v>
      </c>
      <c r="P3335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3">
        <f t="shared" si="368"/>
        <v>42148.676851851851</v>
      </c>
      <c r="T3335" s="13">
        <f t="shared" si="369"/>
        <v>42170.676851851851</v>
      </c>
      <c r="U3335">
        <f t="shared" si="370"/>
        <v>160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64"/>
        <v>1.3862051149573753</v>
      </c>
      <c r="P3336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3">
        <f t="shared" si="368"/>
        <v>42185.521087962959</v>
      </c>
      <c r="T3336" s="13">
        <f t="shared" si="369"/>
        <v>42215.521087962959</v>
      </c>
      <c r="U3336">
        <f t="shared" si="370"/>
        <v>1495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64"/>
        <v>1.0032000000000001</v>
      </c>
      <c r="P3337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3">
        <f t="shared" si="368"/>
        <v>41827.674143518518</v>
      </c>
      <c r="T3337" s="13">
        <f t="shared" si="369"/>
        <v>41854.958333333336</v>
      </c>
      <c r="U3337">
        <f t="shared" si="370"/>
        <v>16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64"/>
        <v>1</v>
      </c>
      <c r="P3338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3">
        <f t="shared" si="368"/>
        <v>42437.398680555561</v>
      </c>
      <c r="T3338" s="13">
        <f t="shared" si="369"/>
        <v>42465.35701388889</v>
      </c>
      <c r="U3338">
        <f t="shared" si="370"/>
        <v>0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64"/>
        <v>1.1020000000000001</v>
      </c>
      <c r="P3339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3">
        <f t="shared" si="368"/>
        <v>41901.282025462962</v>
      </c>
      <c r="T3339" s="13">
        <f t="shared" si="369"/>
        <v>41922.875</v>
      </c>
      <c r="U3339">
        <f t="shared" si="370"/>
        <v>255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64"/>
        <v>1.0218</v>
      </c>
      <c r="P3340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3">
        <f t="shared" si="368"/>
        <v>42769.574999999997</v>
      </c>
      <c r="T3340" s="13">
        <f t="shared" si="369"/>
        <v>42790.574999999997</v>
      </c>
      <c r="U3340">
        <f t="shared" si="370"/>
        <v>327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64"/>
        <v>1.0435000000000001</v>
      </c>
      <c r="P3341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3">
        <f t="shared" si="368"/>
        <v>42549.665717592594</v>
      </c>
      <c r="T3341" s="13">
        <f t="shared" si="369"/>
        <v>42579.665717592594</v>
      </c>
      <c r="U3341">
        <f t="shared" si="370"/>
        <v>348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64"/>
        <v>1.3816666666666666</v>
      </c>
      <c r="P3342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3">
        <f t="shared" si="368"/>
        <v>42685.974004629628</v>
      </c>
      <c r="T3342" s="13">
        <f t="shared" si="369"/>
        <v>42710.974004629628</v>
      </c>
      <c r="U3342">
        <f t="shared" si="370"/>
        <v>1145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64"/>
        <v>1</v>
      </c>
      <c r="P3343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3">
        <f t="shared" si="368"/>
        <v>42510.798854166671</v>
      </c>
      <c r="T3343" s="13">
        <f t="shared" si="369"/>
        <v>42533.708333333328</v>
      </c>
      <c r="U3343">
        <f t="shared" si="370"/>
        <v>0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64"/>
        <v>1.0166666666666666</v>
      </c>
      <c r="P3344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3">
        <f t="shared" si="368"/>
        <v>42062.296412037031</v>
      </c>
      <c r="T3344" s="13">
        <f t="shared" si="369"/>
        <v>42095.207638888889</v>
      </c>
      <c r="U3344">
        <f t="shared" si="370"/>
        <v>100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64"/>
        <v>1.7142857142857142</v>
      </c>
      <c r="P3345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3">
        <f t="shared" si="368"/>
        <v>42452.916481481487</v>
      </c>
      <c r="T3345" s="13">
        <f t="shared" si="369"/>
        <v>42473.554166666669</v>
      </c>
      <c r="U3345">
        <f t="shared" si="370"/>
        <v>500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64"/>
        <v>1.0144444444444445</v>
      </c>
      <c r="P3346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3">
        <f t="shared" si="368"/>
        <v>41851.200150462959</v>
      </c>
      <c r="T3346" s="13">
        <f t="shared" si="369"/>
        <v>41881.200150462959</v>
      </c>
      <c r="U3346">
        <f t="shared" si="370"/>
        <v>65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64"/>
        <v>1.3</v>
      </c>
      <c r="P3347">
        <f t="shared" si="365"/>
        <v>50</v>
      </c>
      <c r="Q3347" t="str">
        <f t="shared" si="366"/>
        <v>theater</v>
      </c>
      <c r="R3347" t="str">
        <f t="shared" si="367"/>
        <v>plays</v>
      </c>
      <c r="S3347" s="13">
        <f t="shared" si="368"/>
        <v>42053.106111111112</v>
      </c>
      <c r="T3347" s="13">
        <f t="shared" si="369"/>
        <v>42112.025694444441</v>
      </c>
      <c r="U3347">
        <f t="shared" si="370"/>
        <v>150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64"/>
        <v>1.1000000000000001</v>
      </c>
      <c r="P3348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3">
        <f t="shared" si="368"/>
        <v>42054.024421296301</v>
      </c>
      <c r="T3348" s="13">
        <f t="shared" si="369"/>
        <v>42061.024421296301</v>
      </c>
      <c r="U3348">
        <f t="shared" si="370"/>
        <v>150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64"/>
        <v>1.1944999999999999</v>
      </c>
      <c r="P3349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3">
        <f t="shared" si="368"/>
        <v>42484.551550925928</v>
      </c>
      <c r="T3349" s="13">
        <f t="shared" si="369"/>
        <v>42498.875</v>
      </c>
      <c r="U3349">
        <f t="shared" si="370"/>
        <v>389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64"/>
        <v>1.002909090909091</v>
      </c>
      <c r="P3350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3">
        <f t="shared" si="368"/>
        <v>42466.558796296296</v>
      </c>
      <c r="T3350" s="13">
        <f t="shared" si="369"/>
        <v>42490.165972222225</v>
      </c>
      <c r="U3350">
        <f t="shared" si="370"/>
        <v>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64"/>
        <v>1.534</v>
      </c>
      <c r="P3351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3">
        <f t="shared" si="368"/>
        <v>42513.110787037032</v>
      </c>
      <c r="T3351" s="13">
        <f t="shared" si="369"/>
        <v>42534.708333333328</v>
      </c>
      <c r="U3351">
        <f t="shared" si="370"/>
        <v>534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64"/>
        <v>1.0442857142857143</v>
      </c>
      <c r="P3352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3">
        <f t="shared" si="368"/>
        <v>42302.701516203699</v>
      </c>
      <c r="T3352" s="13">
        <f t="shared" si="369"/>
        <v>42337.958333333328</v>
      </c>
      <c r="U3352">
        <f t="shared" si="370"/>
        <v>155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64"/>
        <v>1.0109999999999999</v>
      </c>
      <c r="P3353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3">
        <f t="shared" si="368"/>
        <v>41806.395428240743</v>
      </c>
      <c r="T3353" s="13">
        <f t="shared" si="369"/>
        <v>41843.458333333336</v>
      </c>
      <c r="U3353">
        <f t="shared" si="370"/>
        <v>55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64"/>
        <v>1.0751999999999999</v>
      </c>
      <c r="P3354">
        <f t="shared" si="365"/>
        <v>76.8</v>
      </c>
      <c r="Q3354" t="str">
        <f t="shared" si="366"/>
        <v>theater</v>
      </c>
      <c r="R3354" t="str">
        <f t="shared" si="367"/>
        <v>plays</v>
      </c>
      <c r="S3354" s="13">
        <f t="shared" si="368"/>
        <v>42495.992800925931</v>
      </c>
      <c r="T3354" s="13">
        <f t="shared" si="369"/>
        <v>42552.958333333328</v>
      </c>
      <c r="U3354">
        <f t="shared" si="370"/>
        <v>376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64"/>
        <v>3.15</v>
      </c>
      <c r="P3355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3">
        <f t="shared" si="368"/>
        <v>42479.432291666672</v>
      </c>
      <c r="T3355" s="13">
        <f t="shared" si="369"/>
        <v>42492.958333333328</v>
      </c>
      <c r="U3355">
        <f t="shared" si="370"/>
        <v>1075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64"/>
        <v>1.0193333333333334</v>
      </c>
      <c r="P3356">
        <f t="shared" si="365"/>
        <v>55.6</v>
      </c>
      <c r="Q3356" t="str">
        <f t="shared" si="366"/>
        <v>theater</v>
      </c>
      <c r="R3356" t="str">
        <f t="shared" si="367"/>
        <v>plays</v>
      </c>
      <c r="S3356" s="13">
        <f t="shared" si="368"/>
        <v>42270.7269212963</v>
      </c>
      <c r="T3356" s="13">
        <f t="shared" si="369"/>
        <v>42306.167361111111</v>
      </c>
      <c r="U3356">
        <f t="shared" si="370"/>
        <v>58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64"/>
        <v>1.2628571428571429</v>
      </c>
      <c r="P3357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3">
        <f t="shared" si="368"/>
        <v>42489.619525462964</v>
      </c>
      <c r="T3357" s="13">
        <f t="shared" si="369"/>
        <v>42500.470138888893</v>
      </c>
      <c r="U3357">
        <f t="shared" si="370"/>
        <v>460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64"/>
        <v>1.014</v>
      </c>
      <c r="P3358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3">
        <f t="shared" si="368"/>
        <v>42536.815648148149</v>
      </c>
      <c r="T3358" s="13">
        <f t="shared" si="369"/>
        <v>42566.815648148149</v>
      </c>
      <c r="U3358">
        <f t="shared" si="370"/>
        <v>21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64"/>
        <v>1.01</v>
      </c>
      <c r="P3359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3">
        <f t="shared" si="368"/>
        <v>41822.417939814812</v>
      </c>
      <c r="T3359" s="13">
        <f t="shared" si="369"/>
        <v>41852.417939814812</v>
      </c>
      <c r="U3359">
        <f t="shared" si="370"/>
        <v>20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64"/>
        <v>1.0299</v>
      </c>
      <c r="P3360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3">
        <f t="shared" si="368"/>
        <v>41932.311099537037</v>
      </c>
      <c r="T3360" s="13">
        <f t="shared" si="369"/>
        <v>41962.352766203709</v>
      </c>
      <c r="U3360">
        <f t="shared" si="370"/>
        <v>299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64"/>
        <v>1.0625</v>
      </c>
      <c r="P3361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3">
        <f t="shared" si="368"/>
        <v>42746.057106481487</v>
      </c>
      <c r="T3361" s="13">
        <f t="shared" si="369"/>
        <v>42791.057106481487</v>
      </c>
      <c r="U3361">
        <f t="shared" si="370"/>
        <v>250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64"/>
        <v>1.0137777777777779</v>
      </c>
      <c r="P3362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3">
        <f t="shared" si="368"/>
        <v>42697.082673611112</v>
      </c>
      <c r="T3362" s="13">
        <f t="shared" si="369"/>
        <v>42718.665972222225</v>
      </c>
      <c r="U3362">
        <f t="shared" si="370"/>
        <v>124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64"/>
        <v>1.1346000000000001</v>
      </c>
      <c r="P3363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3">
        <f t="shared" si="368"/>
        <v>41866.025347222225</v>
      </c>
      <c r="T3363" s="13">
        <f t="shared" si="369"/>
        <v>41883.665972222225</v>
      </c>
      <c r="U3363">
        <f t="shared" si="370"/>
        <v>673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64"/>
        <v>2.1800000000000002</v>
      </c>
      <c r="P3364">
        <f t="shared" si="365"/>
        <v>54.5</v>
      </c>
      <c r="Q3364" t="str">
        <f t="shared" si="366"/>
        <v>theater</v>
      </c>
      <c r="R3364" t="str">
        <f t="shared" si="367"/>
        <v>plays</v>
      </c>
      <c r="S3364" s="13">
        <f t="shared" si="368"/>
        <v>42056.091631944444</v>
      </c>
      <c r="T3364" s="13">
        <f t="shared" si="369"/>
        <v>42070.204861111109</v>
      </c>
      <c r="U3364">
        <f t="shared" si="370"/>
        <v>590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64"/>
        <v>1.0141935483870967</v>
      </c>
      <c r="P3365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3">
        <f t="shared" si="368"/>
        <v>41851.771354166667</v>
      </c>
      <c r="T3365" s="13">
        <f t="shared" si="369"/>
        <v>41870.666666666664</v>
      </c>
      <c r="U3365">
        <f t="shared" si="370"/>
        <v>110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64"/>
        <v>1.0593333333333332</v>
      </c>
      <c r="P3366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3">
        <f t="shared" si="368"/>
        <v>42422.977418981478</v>
      </c>
      <c r="T3366" s="13">
        <f t="shared" si="369"/>
        <v>42444.875</v>
      </c>
      <c r="U3366">
        <f t="shared" si="370"/>
        <v>178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64"/>
        <v>1.04</v>
      </c>
      <c r="P3367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3">
        <f t="shared" si="368"/>
        <v>42321.101759259262</v>
      </c>
      <c r="T3367" s="13">
        <f t="shared" si="369"/>
        <v>42351.101759259262</v>
      </c>
      <c r="U3367">
        <f t="shared" si="370"/>
        <v>100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64"/>
        <v>2.21</v>
      </c>
      <c r="P3368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3">
        <f t="shared" si="368"/>
        <v>42107.067557870367</v>
      </c>
      <c r="T3368" s="13">
        <f t="shared" si="369"/>
        <v>42137.067557870367</v>
      </c>
      <c r="U3368">
        <f t="shared" si="370"/>
        <v>605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64"/>
        <v>1.1866666666666668</v>
      </c>
      <c r="P3369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3">
        <f t="shared" si="368"/>
        <v>42192.933958333335</v>
      </c>
      <c r="T3369" s="13">
        <f t="shared" si="369"/>
        <v>42217.933958333335</v>
      </c>
      <c r="U3369">
        <f t="shared" si="370"/>
        <v>140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64"/>
        <v>1.046</v>
      </c>
      <c r="P3370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3">
        <f t="shared" si="368"/>
        <v>41969.199756944443</v>
      </c>
      <c r="T3370" s="13">
        <f t="shared" si="369"/>
        <v>42005.208333333328</v>
      </c>
      <c r="U3370">
        <f t="shared" si="370"/>
        <v>46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64"/>
        <v>1.0389999999999999</v>
      </c>
      <c r="P3371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3">
        <f t="shared" si="368"/>
        <v>42690.041435185187</v>
      </c>
      <c r="T3371" s="13">
        <f t="shared" si="369"/>
        <v>42750.041435185187</v>
      </c>
      <c r="U3371">
        <f t="shared" si="370"/>
        <v>195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64"/>
        <v>1.1773333333333333</v>
      </c>
      <c r="P3372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3">
        <f t="shared" si="368"/>
        <v>42690.334317129629</v>
      </c>
      <c r="T3372" s="13">
        <f t="shared" si="369"/>
        <v>42721.333333333328</v>
      </c>
      <c r="U3372">
        <f t="shared" si="370"/>
        <v>266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64"/>
        <v>1.385</v>
      </c>
      <c r="P3373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3">
        <f t="shared" si="368"/>
        <v>42312.874594907407</v>
      </c>
      <c r="T3373" s="13">
        <f t="shared" si="369"/>
        <v>42340.874594907407</v>
      </c>
      <c r="U3373">
        <f t="shared" si="370"/>
        <v>77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64"/>
        <v>1.0349999999999999</v>
      </c>
      <c r="P3374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3">
        <f t="shared" si="368"/>
        <v>41855.548101851848</v>
      </c>
      <c r="T3374" s="13">
        <f t="shared" si="369"/>
        <v>41876.207638888889</v>
      </c>
      <c r="U3374">
        <f t="shared" si="370"/>
        <v>35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64"/>
        <v>1.0024999999999999</v>
      </c>
      <c r="P3375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3">
        <f t="shared" si="368"/>
        <v>42179.854629629626</v>
      </c>
      <c r="T3375" s="13">
        <f t="shared" si="369"/>
        <v>42203.666666666672</v>
      </c>
      <c r="U3375">
        <f t="shared" si="370"/>
        <v>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64"/>
        <v>1.0657142857142856</v>
      </c>
      <c r="P3376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3">
        <f t="shared" si="368"/>
        <v>42275.731666666667</v>
      </c>
      <c r="T3376" s="13">
        <f t="shared" si="369"/>
        <v>42305.731666666667</v>
      </c>
      <c r="U3376">
        <f t="shared" si="370"/>
        <v>230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64"/>
        <v>1</v>
      </c>
      <c r="P3377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3">
        <f t="shared" si="368"/>
        <v>41765.610798611109</v>
      </c>
      <c r="T3377" s="13">
        <f t="shared" si="369"/>
        <v>41777.610798611109</v>
      </c>
      <c r="U3377">
        <f t="shared" si="370"/>
        <v>0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64"/>
        <v>1.0001249999999999</v>
      </c>
      <c r="P3378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3">
        <f t="shared" si="368"/>
        <v>42059.701319444444</v>
      </c>
      <c r="T3378" s="13">
        <f t="shared" si="369"/>
        <v>42119.659652777773</v>
      </c>
      <c r="U3378">
        <f t="shared" si="370"/>
        <v>1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64"/>
        <v>1.0105</v>
      </c>
      <c r="P3379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3">
        <f t="shared" si="368"/>
        <v>42053.732627314821</v>
      </c>
      <c r="T3379" s="13">
        <f t="shared" si="369"/>
        <v>42083.705555555556</v>
      </c>
      <c r="U3379">
        <f t="shared" si="370"/>
        <v>84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64"/>
        <v>1.0763636363636364</v>
      </c>
      <c r="P3380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3">
        <f t="shared" si="368"/>
        <v>41858.355393518519</v>
      </c>
      <c r="T3380" s="13">
        <f t="shared" si="369"/>
        <v>41882.547222222223</v>
      </c>
      <c r="U3380">
        <f t="shared" si="370"/>
        <v>42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64"/>
        <v>1.0365</v>
      </c>
      <c r="P3381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3">
        <f t="shared" si="368"/>
        <v>42225.513888888891</v>
      </c>
      <c r="T3381" s="13">
        <f t="shared" si="369"/>
        <v>42242.958333333328</v>
      </c>
      <c r="U3381">
        <f t="shared" si="370"/>
        <v>73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64"/>
        <v>1.0443333333333333</v>
      </c>
      <c r="P3382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3">
        <f t="shared" si="368"/>
        <v>41937.95344907407</v>
      </c>
      <c r="T3382" s="13">
        <f t="shared" si="369"/>
        <v>41972.995115740734</v>
      </c>
      <c r="U3382">
        <f t="shared" si="370"/>
        <v>133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64"/>
        <v>1.0225</v>
      </c>
      <c r="P3383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3">
        <f t="shared" si="368"/>
        <v>42044.184988425928</v>
      </c>
      <c r="T3383" s="13">
        <f t="shared" si="369"/>
        <v>42074.143321759257</v>
      </c>
      <c r="U3383">
        <f t="shared" si="370"/>
        <v>90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64"/>
        <v>1.0074285714285713</v>
      </c>
      <c r="P3384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3">
        <f t="shared" si="368"/>
        <v>42559.431203703702</v>
      </c>
      <c r="T3384" s="13">
        <f t="shared" si="369"/>
        <v>42583.957638888889</v>
      </c>
      <c r="U3384">
        <f t="shared" si="370"/>
        <v>26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64"/>
        <v>1.1171428571428572</v>
      </c>
      <c r="P3385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3">
        <f t="shared" si="368"/>
        <v>42524.782638888893</v>
      </c>
      <c r="T3385" s="13">
        <f t="shared" si="369"/>
        <v>42544.782638888893</v>
      </c>
      <c r="U3385">
        <f t="shared" si="370"/>
        <v>205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64"/>
        <v>1.0001100000000001</v>
      </c>
      <c r="P3386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3">
        <f t="shared" si="368"/>
        <v>42292.087592592594</v>
      </c>
      <c r="T3386" s="13">
        <f t="shared" si="369"/>
        <v>42329.125</v>
      </c>
      <c r="U3386">
        <f t="shared" si="370"/>
        <v>0.65999999999985448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64"/>
        <v>1</v>
      </c>
      <c r="P3387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3">
        <f t="shared" si="368"/>
        <v>41953.8675</v>
      </c>
      <c r="T3387" s="13">
        <f t="shared" si="369"/>
        <v>41983.8675</v>
      </c>
      <c r="U3387">
        <f t="shared" si="370"/>
        <v>0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64"/>
        <v>1.05</v>
      </c>
      <c r="P3388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3">
        <f t="shared" si="368"/>
        <v>41946.644745370373</v>
      </c>
      <c r="T3388" s="13">
        <f t="shared" si="369"/>
        <v>41976.644745370373</v>
      </c>
      <c r="U3388">
        <f t="shared" si="370"/>
        <v>100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64"/>
        <v>1.1686666666666667</v>
      </c>
      <c r="P3389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3">
        <f t="shared" si="368"/>
        <v>41947.762592592589</v>
      </c>
      <c r="T3389" s="13">
        <f t="shared" si="369"/>
        <v>41987.762592592597</v>
      </c>
      <c r="U3389">
        <f t="shared" si="370"/>
        <v>506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64"/>
        <v>1.038</v>
      </c>
      <c r="P3390">
        <f t="shared" si="365"/>
        <v>34.6</v>
      </c>
      <c r="Q3390" t="str">
        <f t="shared" si="366"/>
        <v>theater</v>
      </c>
      <c r="R3390" t="str">
        <f t="shared" si="367"/>
        <v>plays</v>
      </c>
      <c r="S3390" s="13">
        <f t="shared" si="368"/>
        <v>42143.461122685185</v>
      </c>
      <c r="T3390" s="13">
        <f t="shared" si="369"/>
        <v>42173.461122685185</v>
      </c>
      <c r="U3390">
        <f t="shared" si="370"/>
        <v>57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64"/>
        <v>1.145</v>
      </c>
      <c r="P3391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3">
        <f t="shared" si="368"/>
        <v>42494.563449074078</v>
      </c>
      <c r="T3391" s="13">
        <f t="shared" si="369"/>
        <v>42524.563449074078</v>
      </c>
      <c r="U3391">
        <f t="shared" si="370"/>
        <v>1450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64"/>
        <v>1.024</v>
      </c>
      <c r="P3392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3">
        <f t="shared" si="368"/>
        <v>41815.774826388886</v>
      </c>
      <c r="T3392" s="13">
        <f t="shared" si="369"/>
        <v>41830.774826388886</v>
      </c>
      <c r="U3392">
        <f t="shared" si="370"/>
        <v>36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64"/>
        <v>2.23</v>
      </c>
      <c r="P3393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3">
        <f t="shared" si="368"/>
        <v>41830.545694444445</v>
      </c>
      <c r="T3393" s="13">
        <f t="shared" si="369"/>
        <v>41859.936111111114</v>
      </c>
      <c r="U3393">
        <f t="shared" si="370"/>
        <v>615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64"/>
        <v>1</v>
      </c>
      <c r="P3394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3">
        <f t="shared" si="368"/>
        <v>42446.845543981486</v>
      </c>
      <c r="T3394" s="13">
        <f t="shared" si="369"/>
        <v>42496.845543981486</v>
      </c>
      <c r="U3394">
        <f t="shared" si="370"/>
        <v>0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71">E3395/D3395</f>
        <v>1.0580000000000001</v>
      </c>
      <c r="P3395">
        <f t="shared" ref="P3395:P3458" si="372">E3395/L3395</f>
        <v>36.06818181818182</v>
      </c>
      <c r="Q3395" t="str">
        <f t="shared" ref="Q3395:Q3458" si="373">LEFT(N3395,SEARCH("/",N3395,1)-1)</f>
        <v>theater</v>
      </c>
      <c r="R3395" t="str">
        <f t="shared" ref="R3395:R3458" si="374">MID(N3395,SEARCH("/",N3395,1)+1,50)</f>
        <v>plays</v>
      </c>
      <c r="S3395" s="13">
        <f t="shared" ref="S3395:S3458" si="375">(((J3395/60)/60)/24)+DATE(1970,1,1)</f>
        <v>41923.921643518523</v>
      </c>
      <c r="T3395" s="13">
        <f t="shared" ref="T3395:T3458" si="376">(((I3395/60)/60)/24)+DATE(1970,1,1)</f>
        <v>41949.031944444447</v>
      </c>
      <c r="U3395">
        <f t="shared" ref="U3395:U3458" si="377">E3395-D3395</f>
        <v>87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71"/>
        <v>1.4236363636363636</v>
      </c>
      <c r="P3396">
        <f t="shared" si="372"/>
        <v>29</v>
      </c>
      <c r="Q3396" t="str">
        <f t="shared" si="373"/>
        <v>theater</v>
      </c>
      <c r="R3396" t="str">
        <f t="shared" si="374"/>
        <v>plays</v>
      </c>
      <c r="S3396" s="13">
        <f t="shared" si="375"/>
        <v>41817.59542824074</v>
      </c>
      <c r="T3396" s="13">
        <f t="shared" si="376"/>
        <v>41847.59542824074</v>
      </c>
      <c r="U3396">
        <f t="shared" si="377"/>
        <v>233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71"/>
        <v>1.84</v>
      </c>
      <c r="P3397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3">
        <f t="shared" si="375"/>
        <v>42140.712314814817</v>
      </c>
      <c r="T3397" s="13">
        <f t="shared" si="376"/>
        <v>42154.756944444445</v>
      </c>
      <c r="U3397">
        <f t="shared" si="377"/>
        <v>420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71"/>
        <v>1.0433333333333332</v>
      </c>
      <c r="P3398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3">
        <f t="shared" si="375"/>
        <v>41764.44663194444</v>
      </c>
      <c r="T3398" s="13">
        <f t="shared" si="376"/>
        <v>41791.165972222225</v>
      </c>
      <c r="U3398">
        <f t="shared" si="377"/>
        <v>65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71"/>
        <v>1.1200000000000001</v>
      </c>
      <c r="P3399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3">
        <f t="shared" si="375"/>
        <v>42378.478344907402</v>
      </c>
      <c r="T3399" s="13">
        <f t="shared" si="376"/>
        <v>42418.916666666672</v>
      </c>
      <c r="U3399">
        <f t="shared" si="377"/>
        <v>30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71"/>
        <v>1.1107499999999999</v>
      </c>
      <c r="P3400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3">
        <f t="shared" si="375"/>
        <v>41941.75203703704</v>
      </c>
      <c r="T3400" s="13">
        <f t="shared" si="376"/>
        <v>41964.708333333328</v>
      </c>
      <c r="U3400">
        <f t="shared" si="377"/>
        <v>443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71"/>
        <v>1.0375000000000001</v>
      </c>
      <c r="P3401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3">
        <f t="shared" si="375"/>
        <v>42026.920428240745</v>
      </c>
      <c r="T3401" s="13">
        <f t="shared" si="376"/>
        <v>42056.920428240745</v>
      </c>
      <c r="U3401">
        <f t="shared" si="377"/>
        <v>45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71"/>
        <v>1.0041</v>
      </c>
      <c r="P3402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3">
        <f t="shared" si="375"/>
        <v>41834.953865740739</v>
      </c>
      <c r="T3402" s="13">
        <f t="shared" si="376"/>
        <v>41879.953865740739</v>
      </c>
      <c r="U3402">
        <f t="shared" si="377"/>
        <v>41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71"/>
        <v>1.0186206896551724</v>
      </c>
      <c r="P3403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3">
        <f t="shared" si="375"/>
        <v>42193.723912037036</v>
      </c>
      <c r="T3403" s="13">
        <f t="shared" si="376"/>
        <v>42223.723912037036</v>
      </c>
      <c r="U3403">
        <f t="shared" si="377"/>
        <v>54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71"/>
        <v>1.0976666666666666</v>
      </c>
      <c r="P3404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3">
        <f t="shared" si="375"/>
        <v>42290.61855324074</v>
      </c>
      <c r="T3404" s="13">
        <f t="shared" si="376"/>
        <v>42320.104861111111</v>
      </c>
      <c r="U3404">
        <f t="shared" si="377"/>
        <v>1465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71"/>
        <v>1</v>
      </c>
      <c r="P3405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3">
        <f t="shared" si="375"/>
        <v>42150.462083333332</v>
      </c>
      <c r="T3405" s="13">
        <f t="shared" si="376"/>
        <v>42180.462083333332</v>
      </c>
      <c r="U3405">
        <f t="shared" si="377"/>
        <v>0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71"/>
        <v>1.22</v>
      </c>
      <c r="P3406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3">
        <f t="shared" si="375"/>
        <v>42152.503495370373</v>
      </c>
      <c r="T3406" s="13">
        <f t="shared" si="376"/>
        <v>42172.503495370373</v>
      </c>
      <c r="U3406">
        <f t="shared" si="377"/>
        <v>110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71"/>
        <v>1.3757142857142857</v>
      </c>
      <c r="P3407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3">
        <f t="shared" si="375"/>
        <v>42410.017199074078</v>
      </c>
      <c r="T3407" s="13">
        <f t="shared" si="376"/>
        <v>42430.999305555553</v>
      </c>
      <c r="U3407">
        <f t="shared" si="377"/>
        <v>131.5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71"/>
        <v>1.0031000000000001</v>
      </c>
      <c r="P3408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3">
        <f t="shared" si="375"/>
        <v>41791.492777777778</v>
      </c>
      <c r="T3408" s="13">
        <f t="shared" si="376"/>
        <v>41836.492777777778</v>
      </c>
      <c r="U3408">
        <f t="shared" si="377"/>
        <v>31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71"/>
        <v>1.071</v>
      </c>
      <c r="P3409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3">
        <f t="shared" si="375"/>
        <v>41796.422326388885</v>
      </c>
      <c r="T3409" s="13">
        <f t="shared" si="376"/>
        <v>41826.422326388885</v>
      </c>
      <c r="U3409">
        <f t="shared" si="377"/>
        <v>142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71"/>
        <v>2.11</v>
      </c>
      <c r="P3410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3">
        <f t="shared" si="375"/>
        <v>41808.991944444446</v>
      </c>
      <c r="T3410" s="13">
        <f t="shared" si="376"/>
        <v>41838.991944444446</v>
      </c>
      <c r="U3410">
        <f t="shared" si="377"/>
        <v>555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71"/>
        <v>1.236</v>
      </c>
      <c r="P3411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3">
        <f t="shared" si="375"/>
        <v>42544.814328703709</v>
      </c>
      <c r="T3411" s="13">
        <f t="shared" si="376"/>
        <v>42582.873611111107</v>
      </c>
      <c r="U3411">
        <f t="shared" si="377"/>
        <v>118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71"/>
        <v>1.085</v>
      </c>
      <c r="P3412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3">
        <f t="shared" si="375"/>
        <v>42500.041550925926</v>
      </c>
      <c r="T3412" s="13">
        <f t="shared" si="376"/>
        <v>42527.291666666672</v>
      </c>
      <c r="U3412">
        <f t="shared" si="377"/>
        <v>255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71"/>
        <v>1.0356666666666667</v>
      </c>
      <c r="P3413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3">
        <f t="shared" si="375"/>
        <v>42265.022824074069</v>
      </c>
      <c r="T3413" s="13">
        <f t="shared" si="376"/>
        <v>42285.022824074069</v>
      </c>
      <c r="U3413">
        <f t="shared" si="377"/>
        <v>535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71"/>
        <v>1</v>
      </c>
      <c r="P3414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3">
        <f t="shared" si="375"/>
        <v>41879.959050925929</v>
      </c>
      <c r="T3414" s="13">
        <f t="shared" si="376"/>
        <v>41909.959050925929</v>
      </c>
      <c r="U3414">
        <f t="shared" si="377"/>
        <v>0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71"/>
        <v>1.3</v>
      </c>
      <c r="P3415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3">
        <f t="shared" si="375"/>
        <v>42053.733078703706</v>
      </c>
      <c r="T3415" s="13">
        <f t="shared" si="376"/>
        <v>42063.207638888889</v>
      </c>
      <c r="U3415">
        <f t="shared" si="377"/>
        <v>150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71"/>
        <v>1.0349999999999999</v>
      </c>
      <c r="P3416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3">
        <f t="shared" si="375"/>
        <v>42675.832465277781</v>
      </c>
      <c r="T3416" s="13">
        <f t="shared" si="376"/>
        <v>42705.332638888889</v>
      </c>
      <c r="U3416">
        <f t="shared" si="377"/>
        <v>105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71"/>
        <v>1</v>
      </c>
      <c r="P3417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3">
        <f t="shared" si="375"/>
        <v>42467.144166666665</v>
      </c>
      <c r="T3417" s="13">
        <f t="shared" si="376"/>
        <v>42477.979166666672</v>
      </c>
      <c r="U3417">
        <f t="shared" si="377"/>
        <v>0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71"/>
        <v>1.196</v>
      </c>
      <c r="P3418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3">
        <f t="shared" si="375"/>
        <v>42089.412557870368</v>
      </c>
      <c r="T3418" s="13">
        <f t="shared" si="376"/>
        <v>42117.770833333328</v>
      </c>
      <c r="U3418">
        <f t="shared" si="377"/>
        <v>784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71"/>
        <v>1.0000058823529412</v>
      </c>
      <c r="P3419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3">
        <f t="shared" si="375"/>
        <v>41894.91375</v>
      </c>
      <c r="T3419" s="13">
        <f t="shared" si="376"/>
        <v>41938.029861111114</v>
      </c>
      <c r="U3419">
        <f t="shared" si="377"/>
        <v>9.9999999999909051E-3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71"/>
        <v>1.00875</v>
      </c>
      <c r="P3420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3">
        <f t="shared" si="375"/>
        <v>41752.83457175926</v>
      </c>
      <c r="T3420" s="13">
        <f t="shared" si="376"/>
        <v>41782.83457175926</v>
      </c>
      <c r="U3420">
        <f t="shared" si="377"/>
        <v>35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71"/>
        <v>1.0654545454545454</v>
      </c>
      <c r="P3421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3">
        <f t="shared" si="375"/>
        <v>42448.821585648147</v>
      </c>
      <c r="T3421" s="13">
        <f t="shared" si="376"/>
        <v>42466.895833333328</v>
      </c>
      <c r="U3421">
        <f t="shared" si="377"/>
        <v>180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71"/>
        <v>1.38</v>
      </c>
      <c r="P3422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3">
        <f t="shared" si="375"/>
        <v>42405.090300925927</v>
      </c>
      <c r="T3422" s="13">
        <f t="shared" si="376"/>
        <v>42414</v>
      </c>
      <c r="U3422">
        <f t="shared" si="377"/>
        <v>266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71"/>
        <v>1.0115000000000001</v>
      </c>
      <c r="P3423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3">
        <f t="shared" si="375"/>
        <v>42037.791238425925</v>
      </c>
      <c r="T3423" s="13">
        <f t="shared" si="376"/>
        <v>42067.791238425925</v>
      </c>
      <c r="U3423">
        <f t="shared" si="377"/>
        <v>115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71"/>
        <v>1.091</v>
      </c>
      <c r="P3424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3">
        <f t="shared" si="375"/>
        <v>42323.562222222223</v>
      </c>
      <c r="T3424" s="13">
        <f t="shared" si="376"/>
        <v>42352</v>
      </c>
      <c r="U3424">
        <f t="shared" si="377"/>
        <v>273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71"/>
        <v>1.4</v>
      </c>
      <c r="P3425">
        <f t="shared" si="372"/>
        <v>35</v>
      </c>
      <c r="Q3425" t="str">
        <f t="shared" si="373"/>
        <v>theater</v>
      </c>
      <c r="R3425" t="str">
        <f t="shared" si="374"/>
        <v>plays</v>
      </c>
      <c r="S3425" s="13">
        <f t="shared" si="375"/>
        <v>42088.911354166667</v>
      </c>
      <c r="T3425" s="13">
        <f t="shared" si="376"/>
        <v>42118.911354166667</v>
      </c>
      <c r="U3425">
        <f t="shared" si="377"/>
        <v>100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71"/>
        <v>1.0358333333333334</v>
      </c>
      <c r="P3426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3">
        <f t="shared" si="375"/>
        <v>42018.676898148144</v>
      </c>
      <c r="T3426" s="13">
        <f t="shared" si="376"/>
        <v>42040.290972222225</v>
      </c>
      <c r="U3426">
        <f t="shared" si="377"/>
        <v>215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71"/>
        <v>1.0297033333333332</v>
      </c>
      <c r="P3427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3">
        <f t="shared" si="375"/>
        <v>41884.617314814815</v>
      </c>
      <c r="T3427" s="13">
        <f t="shared" si="376"/>
        <v>41916.617314814815</v>
      </c>
      <c r="U3427">
        <f t="shared" si="377"/>
        <v>891.09999999999854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71"/>
        <v>1.0813333333333333</v>
      </c>
      <c r="P3428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3">
        <f t="shared" si="375"/>
        <v>41884.056747685187</v>
      </c>
      <c r="T3428" s="13">
        <f t="shared" si="376"/>
        <v>41903.083333333336</v>
      </c>
      <c r="U3428">
        <f t="shared" si="377"/>
        <v>305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71"/>
        <v>1</v>
      </c>
      <c r="P3429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3">
        <f t="shared" si="375"/>
        <v>41792.645277777774</v>
      </c>
      <c r="T3429" s="13">
        <f t="shared" si="376"/>
        <v>41822.645277777774</v>
      </c>
      <c r="U3429">
        <f t="shared" si="377"/>
        <v>0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71"/>
        <v>1.0275000000000001</v>
      </c>
      <c r="P3430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3">
        <f t="shared" si="375"/>
        <v>42038.720451388886</v>
      </c>
      <c r="T3430" s="13">
        <f t="shared" si="376"/>
        <v>42063.708333333328</v>
      </c>
      <c r="U3430">
        <f t="shared" si="377"/>
        <v>55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71"/>
        <v>1.3</v>
      </c>
      <c r="P3431">
        <f t="shared" si="372"/>
        <v>16.25</v>
      </c>
      <c r="Q3431" t="str">
        <f t="shared" si="373"/>
        <v>theater</v>
      </c>
      <c r="R3431" t="str">
        <f t="shared" si="374"/>
        <v>plays</v>
      </c>
      <c r="S3431" s="13">
        <f t="shared" si="375"/>
        <v>42662.021539351852</v>
      </c>
      <c r="T3431" s="13">
        <f t="shared" si="376"/>
        <v>42676.021539351852</v>
      </c>
      <c r="U3431">
        <f t="shared" si="377"/>
        <v>45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71"/>
        <v>1.0854949999999999</v>
      </c>
      <c r="P3432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3">
        <f t="shared" si="375"/>
        <v>41820.945613425924</v>
      </c>
      <c r="T3432" s="13">
        <f t="shared" si="376"/>
        <v>41850.945613425924</v>
      </c>
      <c r="U3432">
        <f t="shared" si="377"/>
        <v>170.98999999999978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71"/>
        <v>1</v>
      </c>
      <c r="P3433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3">
        <f t="shared" si="375"/>
        <v>41839.730937500004</v>
      </c>
      <c r="T3433" s="13">
        <f t="shared" si="376"/>
        <v>41869.730937500004</v>
      </c>
      <c r="U3433">
        <f t="shared" si="377"/>
        <v>0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71"/>
        <v>1.0965</v>
      </c>
      <c r="P3434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3">
        <f t="shared" si="375"/>
        <v>42380.581180555557</v>
      </c>
      <c r="T3434" s="13">
        <f t="shared" si="376"/>
        <v>42405.916666666672</v>
      </c>
      <c r="U3434">
        <f t="shared" si="377"/>
        <v>193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71"/>
        <v>1.0026315789473683</v>
      </c>
      <c r="P3435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3">
        <f t="shared" si="375"/>
        <v>41776.063136574077</v>
      </c>
      <c r="T3435" s="13">
        <f t="shared" si="376"/>
        <v>41807.125</v>
      </c>
      <c r="U3435">
        <f t="shared" si="377"/>
        <v>25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71"/>
        <v>1.0555000000000001</v>
      </c>
      <c r="P3436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3">
        <f t="shared" si="375"/>
        <v>41800.380428240744</v>
      </c>
      <c r="T3436" s="13">
        <f t="shared" si="376"/>
        <v>41830.380428240744</v>
      </c>
      <c r="U3436">
        <f t="shared" si="377"/>
        <v>555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71"/>
        <v>1.1200000000000001</v>
      </c>
      <c r="P3437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3">
        <f t="shared" si="375"/>
        <v>42572.61681712963</v>
      </c>
      <c r="T3437" s="13">
        <f t="shared" si="376"/>
        <v>42589.125</v>
      </c>
      <c r="U3437">
        <f t="shared" si="377"/>
        <v>120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71"/>
        <v>1.0589999999999999</v>
      </c>
      <c r="P3438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3">
        <f t="shared" si="375"/>
        <v>41851.541585648149</v>
      </c>
      <c r="T3438" s="13">
        <f t="shared" si="376"/>
        <v>41872.686111111114</v>
      </c>
      <c r="U3438">
        <f t="shared" si="377"/>
        <v>295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71"/>
        <v>1.01</v>
      </c>
      <c r="P3439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3">
        <f t="shared" si="375"/>
        <v>42205.710879629631</v>
      </c>
      <c r="T3439" s="13">
        <f t="shared" si="376"/>
        <v>42235.710879629631</v>
      </c>
      <c r="U3439">
        <f t="shared" si="377"/>
        <v>30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71"/>
        <v>1.042</v>
      </c>
      <c r="P3440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3">
        <f t="shared" si="375"/>
        <v>42100.927858796291</v>
      </c>
      <c r="T3440" s="13">
        <f t="shared" si="376"/>
        <v>42126.875</v>
      </c>
      <c r="U3440">
        <f t="shared" si="377"/>
        <v>105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71"/>
        <v>1.3467833333333334</v>
      </c>
      <c r="P3441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3">
        <f t="shared" si="375"/>
        <v>42374.911226851851</v>
      </c>
      <c r="T3441" s="13">
        <f t="shared" si="376"/>
        <v>42388.207638888889</v>
      </c>
      <c r="U3441">
        <f t="shared" si="377"/>
        <v>416.1400000000001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71"/>
        <v>1.052184</v>
      </c>
      <c r="P3442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3">
        <f t="shared" si="375"/>
        <v>41809.12300925926</v>
      </c>
      <c r="T3442" s="13">
        <f t="shared" si="376"/>
        <v>41831.677083333336</v>
      </c>
      <c r="U3442">
        <f t="shared" si="377"/>
        <v>260.92000000000007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71"/>
        <v>1.026</v>
      </c>
      <c r="P3443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3">
        <f t="shared" si="375"/>
        <v>42294.429641203707</v>
      </c>
      <c r="T3443" s="13">
        <f t="shared" si="376"/>
        <v>42321.845138888893</v>
      </c>
      <c r="U3443">
        <f t="shared" si="377"/>
        <v>65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71"/>
        <v>1</v>
      </c>
      <c r="P3444">
        <f t="shared" si="372"/>
        <v>31.25</v>
      </c>
      <c r="Q3444" t="str">
        <f t="shared" si="373"/>
        <v>theater</v>
      </c>
      <c r="R3444" t="str">
        <f t="shared" si="374"/>
        <v>plays</v>
      </c>
      <c r="S3444" s="13">
        <f t="shared" si="375"/>
        <v>42124.841111111105</v>
      </c>
      <c r="T3444" s="13">
        <f t="shared" si="376"/>
        <v>42154.841111111105</v>
      </c>
      <c r="U3444">
        <f t="shared" si="377"/>
        <v>0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71"/>
        <v>1.855</v>
      </c>
      <c r="P3445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3">
        <f t="shared" si="375"/>
        <v>41861.524837962963</v>
      </c>
      <c r="T3445" s="13">
        <f t="shared" si="376"/>
        <v>41891.524837962963</v>
      </c>
      <c r="U3445">
        <f t="shared" si="377"/>
        <v>855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71"/>
        <v>2.89</v>
      </c>
      <c r="P3446">
        <f t="shared" si="372"/>
        <v>43.35</v>
      </c>
      <c r="Q3446" t="str">
        <f t="shared" si="373"/>
        <v>theater</v>
      </c>
      <c r="R3446" t="str">
        <f t="shared" si="374"/>
        <v>plays</v>
      </c>
      <c r="S3446" s="13">
        <f t="shared" si="375"/>
        <v>42521.291504629626</v>
      </c>
      <c r="T3446" s="13">
        <f t="shared" si="376"/>
        <v>42529.582638888889</v>
      </c>
      <c r="U3446">
        <f t="shared" si="377"/>
        <v>567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71"/>
        <v>1</v>
      </c>
      <c r="P3447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3">
        <f t="shared" si="375"/>
        <v>42272.530509259261</v>
      </c>
      <c r="T3447" s="13">
        <f t="shared" si="376"/>
        <v>42300.530509259261</v>
      </c>
      <c r="U3447">
        <f t="shared" si="377"/>
        <v>0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71"/>
        <v>1.0820000000000001</v>
      </c>
      <c r="P3448">
        <f t="shared" si="372"/>
        <v>43.28</v>
      </c>
      <c r="Q3448" t="str">
        <f t="shared" si="373"/>
        <v>theater</v>
      </c>
      <c r="R3448" t="str">
        <f t="shared" si="374"/>
        <v>plays</v>
      </c>
      <c r="S3448" s="13">
        <f t="shared" si="375"/>
        <v>42016.832465277781</v>
      </c>
      <c r="T3448" s="13">
        <f t="shared" si="376"/>
        <v>42040.513888888891</v>
      </c>
      <c r="U3448">
        <f t="shared" si="377"/>
        <v>82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71"/>
        <v>1.0780000000000001</v>
      </c>
      <c r="P3449">
        <f t="shared" si="372"/>
        <v>77</v>
      </c>
      <c r="Q3449" t="str">
        <f t="shared" si="373"/>
        <v>theater</v>
      </c>
      <c r="R3449" t="str">
        <f t="shared" si="374"/>
        <v>plays</v>
      </c>
      <c r="S3449" s="13">
        <f t="shared" si="375"/>
        <v>42402.889027777783</v>
      </c>
      <c r="T3449" s="13">
        <f t="shared" si="376"/>
        <v>42447.847361111111</v>
      </c>
      <c r="U3449">
        <f t="shared" si="377"/>
        <v>78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71"/>
        <v>1.0976190476190477</v>
      </c>
      <c r="P3450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3">
        <f t="shared" si="375"/>
        <v>41960.119085648148</v>
      </c>
      <c r="T3450" s="13">
        <f t="shared" si="376"/>
        <v>41990.119085648148</v>
      </c>
      <c r="U3450">
        <f t="shared" si="377"/>
        <v>205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71"/>
        <v>1.70625</v>
      </c>
      <c r="P3451">
        <f t="shared" si="372"/>
        <v>68.25</v>
      </c>
      <c r="Q3451" t="str">
        <f t="shared" si="373"/>
        <v>theater</v>
      </c>
      <c r="R3451" t="str">
        <f t="shared" si="374"/>
        <v>plays</v>
      </c>
      <c r="S3451" s="13">
        <f t="shared" si="375"/>
        <v>42532.052523148144</v>
      </c>
      <c r="T3451" s="13">
        <f t="shared" si="376"/>
        <v>42560.166666666672</v>
      </c>
      <c r="U3451">
        <f t="shared" si="377"/>
        <v>565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71"/>
        <v>1.52</v>
      </c>
      <c r="P3452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3">
        <f t="shared" si="375"/>
        <v>42036.704525462963</v>
      </c>
      <c r="T3452" s="13">
        <f t="shared" si="376"/>
        <v>42096.662858796291</v>
      </c>
      <c r="U3452">
        <f t="shared" si="377"/>
        <v>260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71"/>
        <v>1.0123076923076924</v>
      </c>
      <c r="P3453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3">
        <f t="shared" si="375"/>
        <v>42088.723692129628</v>
      </c>
      <c r="T3453" s="13">
        <f t="shared" si="376"/>
        <v>42115.723692129628</v>
      </c>
      <c r="U3453">
        <f t="shared" si="377"/>
        <v>8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71"/>
        <v>1.532</v>
      </c>
      <c r="P3454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3">
        <f t="shared" si="375"/>
        <v>41820.639189814814</v>
      </c>
      <c r="T3454" s="13">
        <f t="shared" si="376"/>
        <v>41843.165972222225</v>
      </c>
      <c r="U3454">
        <f t="shared" si="377"/>
        <v>532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71"/>
        <v>1.2833333333333334</v>
      </c>
      <c r="P3455">
        <f t="shared" si="372"/>
        <v>27.5</v>
      </c>
      <c r="Q3455" t="str">
        <f t="shared" si="373"/>
        <v>theater</v>
      </c>
      <c r="R3455" t="str">
        <f t="shared" si="374"/>
        <v>plays</v>
      </c>
      <c r="S3455" s="13">
        <f t="shared" si="375"/>
        <v>42535.97865740741</v>
      </c>
      <c r="T3455" s="13">
        <f t="shared" si="376"/>
        <v>42595.97865740741</v>
      </c>
      <c r="U3455">
        <f t="shared" si="377"/>
        <v>85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71"/>
        <v>1.0071428571428571</v>
      </c>
      <c r="P3456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3">
        <f t="shared" si="375"/>
        <v>41821.698599537034</v>
      </c>
      <c r="T3456" s="13">
        <f t="shared" si="376"/>
        <v>41851.698599537034</v>
      </c>
      <c r="U3456">
        <f t="shared" si="377"/>
        <v>5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71"/>
        <v>1.0065</v>
      </c>
      <c r="P3457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3">
        <f t="shared" si="375"/>
        <v>42626.7503125</v>
      </c>
      <c r="T3457" s="13">
        <f t="shared" si="376"/>
        <v>42656.7503125</v>
      </c>
      <c r="U3457">
        <f t="shared" si="377"/>
        <v>65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71"/>
        <v>1.913</v>
      </c>
      <c r="P3458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3">
        <f t="shared" si="375"/>
        <v>41821.205636574072</v>
      </c>
      <c r="T3458" s="13">
        <f t="shared" si="376"/>
        <v>41852.290972222225</v>
      </c>
      <c r="U3458">
        <f t="shared" si="377"/>
        <v>2739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78">E3459/D3459</f>
        <v>1.4019999999999999</v>
      </c>
      <c r="P3459">
        <f t="shared" ref="P3459:P3522" si="379">E3459/L3459</f>
        <v>50.981818181818184</v>
      </c>
      <c r="Q3459" t="str">
        <f t="shared" ref="Q3459:Q3522" si="380">LEFT(N3459,SEARCH("/",N3459,1)-1)</f>
        <v>theater</v>
      </c>
      <c r="R3459" t="str">
        <f t="shared" ref="R3459:R3522" si="381">MID(N3459,SEARCH("/",N3459,1)+1,50)</f>
        <v>plays</v>
      </c>
      <c r="S3459" s="13">
        <f t="shared" ref="S3459:S3522" si="382">(((J3459/60)/60)/24)+DATE(1970,1,1)</f>
        <v>42016.706678240742</v>
      </c>
      <c r="T3459" s="13">
        <f t="shared" ref="T3459:T3522" si="383">(((I3459/60)/60)/24)+DATE(1970,1,1)</f>
        <v>42047.249305555553</v>
      </c>
      <c r="U3459">
        <f t="shared" ref="U3459:U3522" si="384">E3459-D3459</f>
        <v>804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78"/>
        <v>1.2433537832310839</v>
      </c>
      <c r="P3460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3">
        <f t="shared" si="382"/>
        <v>42011.202581018515</v>
      </c>
      <c r="T3460" s="13">
        <f t="shared" si="383"/>
        <v>42038.185416666667</v>
      </c>
      <c r="U3460">
        <f t="shared" si="384"/>
        <v>238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78"/>
        <v>1.262</v>
      </c>
      <c r="P3461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3">
        <f t="shared" si="382"/>
        <v>42480.479861111111</v>
      </c>
      <c r="T3461" s="13">
        <f t="shared" si="383"/>
        <v>42510.479861111111</v>
      </c>
      <c r="U3461">
        <f t="shared" si="384"/>
        <v>131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78"/>
        <v>1.9</v>
      </c>
      <c r="P3462">
        <f t="shared" si="379"/>
        <v>50</v>
      </c>
      <c r="Q3462" t="str">
        <f t="shared" si="380"/>
        <v>theater</v>
      </c>
      <c r="R3462" t="str">
        <f t="shared" si="381"/>
        <v>plays</v>
      </c>
      <c r="S3462" s="13">
        <f t="shared" si="382"/>
        <v>41852.527222222219</v>
      </c>
      <c r="T3462" s="13">
        <f t="shared" si="383"/>
        <v>41866.527222222219</v>
      </c>
      <c r="U3462">
        <f t="shared" si="384"/>
        <v>450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78"/>
        <v>1.39</v>
      </c>
      <c r="P3463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3">
        <f t="shared" si="382"/>
        <v>42643.632858796293</v>
      </c>
      <c r="T3463" s="13">
        <f t="shared" si="383"/>
        <v>42672.125</v>
      </c>
      <c r="U3463">
        <f t="shared" si="384"/>
        <v>195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78"/>
        <v>2.02</v>
      </c>
      <c r="P3464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3">
        <f t="shared" si="382"/>
        <v>42179.898472222223</v>
      </c>
      <c r="T3464" s="13">
        <f t="shared" si="383"/>
        <v>42195.75</v>
      </c>
      <c r="U3464">
        <f t="shared" si="384"/>
        <v>255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78"/>
        <v>1.0338000000000001</v>
      </c>
      <c r="P3465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3">
        <f t="shared" si="382"/>
        <v>42612.918807870374</v>
      </c>
      <c r="T3465" s="13">
        <f t="shared" si="383"/>
        <v>42654.165972222225</v>
      </c>
      <c r="U3465">
        <f t="shared" si="384"/>
        <v>338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78"/>
        <v>1.023236</v>
      </c>
      <c r="P3466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3">
        <f t="shared" si="382"/>
        <v>42575.130057870367</v>
      </c>
      <c r="T3466" s="13">
        <f t="shared" si="383"/>
        <v>42605.130057870367</v>
      </c>
      <c r="U3466">
        <f t="shared" si="384"/>
        <v>116.18000000000029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78"/>
        <v>1.03</v>
      </c>
      <c r="P3467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3">
        <f t="shared" si="382"/>
        <v>42200.625833333332</v>
      </c>
      <c r="T3467" s="13">
        <f t="shared" si="383"/>
        <v>42225.666666666672</v>
      </c>
      <c r="U3467">
        <f t="shared" si="384"/>
        <v>60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78"/>
        <v>1.2714285714285714</v>
      </c>
      <c r="P3468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3">
        <f t="shared" si="382"/>
        <v>42420.019097222219</v>
      </c>
      <c r="T3468" s="13">
        <f t="shared" si="383"/>
        <v>42479.977430555555</v>
      </c>
      <c r="U3468">
        <f t="shared" si="384"/>
        <v>950</v>
      </c>
    </row>
    <row r="3469" spans="1:21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78"/>
        <v>1.01</v>
      </c>
      <c r="P3469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3">
        <f t="shared" si="382"/>
        <v>42053.671666666662</v>
      </c>
      <c r="T3469" s="13">
        <f t="shared" si="383"/>
        <v>42083.630000000005</v>
      </c>
      <c r="U3469">
        <f t="shared" si="384"/>
        <v>30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78"/>
        <v>1.2178</v>
      </c>
      <c r="P3470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3">
        <f t="shared" si="382"/>
        <v>42605.765381944439</v>
      </c>
      <c r="T3470" s="13">
        <f t="shared" si="383"/>
        <v>42634.125</v>
      </c>
      <c r="U3470">
        <f t="shared" si="384"/>
        <v>2178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78"/>
        <v>1.1339285714285714</v>
      </c>
      <c r="P3471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3">
        <f t="shared" si="382"/>
        <v>42458.641724537039</v>
      </c>
      <c r="T3471" s="13">
        <f t="shared" si="383"/>
        <v>42488.641724537039</v>
      </c>
      <c r="U3471">
        <f t="shared" si="384"/>
        <v>375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78"/>
        <v>1.5</v>
      </c>
      <c r="P3472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3">
        <f t="shared" si="382"/>
        <v>42529.022013888884</v>
      </c>
      <c r="T3472" s="13">
        <f t="shared" si="383"/>
        <v>42566.901388888888</v>
      </c>
      <c r="U3472">
        <f t="shared" si="384"/>
        <v>125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78"/>
        <v>2.1459999999999999</v>
      </c>
      <c r="P3473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3">
        <f t="shared" si="382"/>
        <v>41841.820486111108</v>
      </c>
      <c r="T3473" s="13">
        <f t="shared" si="383"/>
        <v>41882.833333333336</v>
      </c>
      <c r="U3473">
        <f t="shared" si="384"/>
        <v>573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78"/>
        <v>1.0205</v>
      </c>
      <c r="P3474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3">
        <f t="shared" si="382"/>
        <v>41928.170497685183</v>
      </c>
      <c r="T3474" s="13">
        <f t="shared" si="383"/>
        <v>41949.249305555553</v>
      </c>
      <c r="U3474">
        <f t="shared" si="384"/>
        <v>41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78"/>
        <v>1</v>
      </c>
      <c r="P3475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3">
        <f t="shared" si="382"/>
        <v>42062.834444444445</v>
      </c>
      <c r="T3475" s="13">
        <f t="shared" si="383"/>
        <v>42083.852083333331</v>
      </c>
      <c r="U3475">
        <f t="shared" si="384"/>
        <v>0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78"/>
        <v>1.01</v>
      </c>
      <c r="P3476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3">
        <f t="shared" si="382"/>
        <v>42541.501516203702</v>
      </c>
      <c r="T3476" s="13">
        <f t="shared" si="383"/>
        <v>42571.501516203702</v>
      </c>
      <c r="U3476">
        <f t="shared" si="384"/>
        <v>20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78"/>
        <v>1.1333333333333333</v>
      </c>
      <c r="P3477">
        <f t="shared" si="379"/>
        <v>20</v>
      </c>
      <c r="Q3477" t="str">
        <f t="shared" si="380"/>
        <v>theater</v>
      </c>
      <c r="R3477" t="str">
        <f t="shared" si="381"/>
        <v>plays</v>
      </c>
      <c r="S3477" s="13">
        <f t="shared" si="382"/>
        <v>41918.880833333329</v>
      </c>
      <c r="T3477" s="13">
        <f t="shared" si="383"/>
        <v>41946</v>
      </c>
      <c r="U3477">
        <f t="shared" si="384"/>
        <v>40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78"/>
        <v>1.04</v>
      </c>
      <c r="P3478">
        <f t="shared" si="379"/>
        <v>52</v>
      </c>
      <c r="Q3478" t="str">
        <f t="shared" si="380"/>
        <v>theater</v>
      </c>
      <c r="R3478" t="str">
        <f t="shared" si="381"/>
        <v>plays</v>
      </c>
      <c r="S3478" s="13">
        <f t="shared" si="382"/>
        <v>41921.279976851853</v>
      </c>
      <c r="T3478" s="13">
        <f t="shared" si="383"/>
        <v>41939.125</v>
      </c>
      <c r="U3478">
        <f t="shared" si="384"/>
        <v>12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78"/>
        <v>1.1533333333333333</v>
      </c>
      <c r="P3479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3">
        <f t="shared" si="382"/>
        <v>42128.736608796295</v>
      </c>
      <c r="T3479" s="13">
        <f t="shared" si="383"/>
        <v>42141.125</v>
      </c>
      <c r="U3479">
        <f t="shared" si="384"/>
        <v>276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78"/>
        <v>1.1285000000000001</v>
      </c>
      <c r="P3480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3">
        <f t="shared" si="382"/>
        <v>42053.916921296302</v>
      </c>
      <c r="T3480" s="13">
        <f t="shared" si="383"/>
        <v>42079.875</v>
      </c>
      <c r="U3480">
        <f t="shared" si="384"/>
        <v>257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78"/>
        <v>1.2786666666666666</v>
      </c>
      <c r="P3481">
        <f t="shared" si="379"/>
        <v>34.25</v>
      </c>
      <c r="Q3481" t="str">
        <f t="shared" si="380"/>
        <v>theater</v>
      </c>
      <c r="R3481" t="str">
        <f t="shared" si="381"/>
        <v>plays</v>
      </c>
      <c r="S3481" s="13">
        <f t="shared" si="382"/>
        <v>41781.855092592588</v>
      </c>
      <c r="T3481" s="13">
        <f t="shared" si="383"/>
        <v>41811.855092592588</v>
      </c>
      <c r="U3481">
        <f t="shared" si="384"/>
        <v>418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78"/>
        <v>1.4266666666666667</v>
      </c>
      <c r="P3482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3">
        <f t="shared" si="382"/>
        <v>42171.317442129628</v>
      </c>
      <c r="T3482" s="13">
        <f t="shared" si="383"/>
        <v>42195.875</v>
      </c>
      <c r="U3482">
        <f t="shared" si="384"/>
        <v>640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78"/>
        <v>1.1879999999999999</v>
      </c>
      <c r="P3483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3">
        <f t="shared" si="382"/>
        <v>41989.24754629629</v>
      </c>
      <c r="T3483" s="13">
        <f t="shared" si="383"/>
        <v>42006.24754629629</v>
      </c>
      <c r="U3483">
        <f t="shared" si="384"/>
        <v>1880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78"/>
        <v>1.3833333333333333</v>
      </c>
      <c r="P3484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3">
        <f t="shared" si="382"/>
        <v>41796.771597222221</v>
      </c>
      <c r="T3484" s="13">
        <f t="shared" si="383"/>
        <v>41826.771597222221</v>
      </c>
      <c r="U3484">
        <f t="shared" si="384"/>
        <v>1150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78"/>
        <v>1.599402985074627</v>
      </c>
      <c r="P3485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3">
        <f t="shared" si="382"/>
        <v>41793.668761574074</v>
      </c>
      <c r="T3485" s="13">
        <f t="shared" si="383"/>
        <v>41823.668761574074</v>
      </c>
      <c r="U3485">
        <f t="shared" si="384"/>
        <v>2008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78"/>
        <v>1.1424000000000001</v>
      </c>
      <c r="P3486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3">
        <f t="shared" si="382"/>
        <v>42506.760405092587</v>
      </c>
      <c r="T3486" s="13">
        <f t="shared" si="383"/>
        <v>42536.760405092587</v>
      </c>
      <c r="U3486">
        <f t="shared" si="384"/>
        <v>356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78"/>
        <v>1.0060606060606061</v>
      </c>
      <c r="P3487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3">
        <f t="shared" si="382"/>
        <v>42372.693055555559</v>
      </c>
      <c r="T3487" s="13">
        <f t="shared" si="383"/>
        <v>42402.693055555559</v>
      </c>
      <c r="U3487">
        <f t="shared" si="384"/>
        <v>10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78"/>
        <v>1.552</v>
      </c>
      <c r="P3488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3">
        <f t="shared" si="382"/>
        <v>42126.87501157407</v>
      </c>
      <c r="T3488" s="13">
        <f t="shared" si="383"/>
        <v>42158.290972222225</v>
      </c>
      <c r="U3488">
        <f t="shared" si="384"/>
        <v>1656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78"/>
        <v>1.2775000000000001</v>
      </c>
      <c r="P3489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3">
        <f t="shared" si="382"/>
        <v>42149.940416666665</v>
      </c>
      <c r="T3489" s="13">
        <f t="shared" si="383"/>
        <v>42179.940416666665</v>
      </c>
      <c r="U3489">
        <f t="shared" si="384"/>
        <v>555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78"/>
        <v>1.212</v>
      </c>
      <c r="P3490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3">
        <f t="shared" si="382"/>
        <v>42087.768055555556</v>
      </c>
      <c r="T3490" s="13">
        <f t="shared" si="383"/>
        <v>42111.666666666672</v>
      </c>
      <c r="U3490">
        <f t="shared" si="384"/>
        <v>636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78"/>
        <v>1.127</v>
      </c>
      <c r="P3491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3">
        <f t="shared" si="382"/>
        <v>41753.635775462964</v>
      </c>
      <c r="T3491" s="13">
        <f t="shared" si="383"/>
        <v>41783.875</v>
      </c>
      <c r="U3491">
        <f t="shared" si="384"/>
        <v>635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78"/>
        <v>1.2749999999999999</v>
      </c>
      <c r="P3492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3">
        <f t="shared" si="382"/>
        <v>42443.802361111113</v>
      </c>
      <c r="T3492" s="13">
        <f t="shared" si="383"/>
        <v>42473.802361111113</v>
      </c>
      <c r="U3492">
        <f t="shared" si="384"/>
        <v>275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78"/>
        <v>1.5820000000000001</v>
      </c>
      <c r="P3493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3">
        <f t="shared" si="382"/>
        <v>42121.249814814815</v>
      </c>
      <c r="T3493" s="13">
        <f t="shared" si="383"/>
        <v>42142.249814814815</v>
      </c>
      <c r="U3493">
        <f t="shared" si="384"/>
        <v>291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78"/>
        <v>1.0526894736842105</v>
      </c>
      <c r="P3494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3">
        <f t="shared" si="382"/>
        <v>42268.009224537032</v>
      </c>
      <c r="T3494" s="13">
        <f t="shared" si="383"/>
        <v>42303.009224537032</v>
      </c>
      <c r="U3494">
        <f t="shared" si="384"/>
        <v>200.2199999999998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78"/>
        <v>1</v>
      </c>
      <c r="P3495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3">
        <f t="shared" si="382"/>
        <v>41848.866157407407</v>
      </c>
      <c r="T3495" s="13">
        <f t="shared" si="383"/>
        <v>41868.21597222222</v>
      </c>
      <c r="U3495">
        <f t="shared" si="384"/>
        <v>0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78"/>
        <v>1</v>
      </c>
      <c r="P3496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3">
        <f t="shared" si="382"/>
        <v>42689.214988425927</v>
      </c>
      <c r="T3496" s="13">
        <f t="shared" si="383"/>
        <v>42700.25</v>
      </c>
      <c r="U3496">
        <f t="shared" si="384"/>
        <v>0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78"/>
        <v>1.0686</v>
      </c>
      <c r="P3497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3">
        <f t="shared" si="382"/>
        <v>41915.762835648151</v>
      </c>
      <c r="T3497" s="13">
        <f t="shared" si="383"/>
        <v>41944.720833333333</v>
      </c>
      <c r="U3497">
        <f t="shared" si="384"/>
        <v>343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78"/>
        <v>1.244</v>
      </c>
      <c r="P3498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3">
        <f t="shared" si="382"/>
        <v>42584.846828703703</v>
      </c>
      <c r="T3498" s="13">
        <f t="shared" si="383"/>
        <v>42624.846828703703</v>
      </c>
      <c r="U3498">
        <f t="shared" si="384"/>
        <v>732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78"/>
        <v>1.0870406189555126</v>
      </c>
      <c r="P3499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3">
        <f t="shared" si="382"/>
        <v>42511.741944444439</v>
      </c>
      <c r="T3499" s="13">
        <f t="shared" si="383"/>
        <v>42523.916666666672</v>
      </c>
      <c r="U3499">
        <f t="shared" si="384"/>
        <v>135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78"/>
        <v>1.0242424242424242</v>
      </c>
      <c r="P3500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3">
        <f t="shared" si="382"/>
        <v>42459.15861111111</v>
      </c>
      <c r="T3500" s="13">
        <f t="shared" si="383"/>
        <v>42518.905555555553</v>
      </c>
      <c r="U3500">
        <f t="shared" si="384"/>
        <v>40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78"/>
        <v>1.0549999999999999</v>
      </c>
      <c r="P3501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3">
        <f t="shared" si="382"/>
        <v>42132.036168981482</v>
      </c>
      <c r="T3501" s="13">
        <f t="shared" si="383"/>
        <v>42186.290972222225</v>
      </c>
      <c r="U3501">
        <f t="shared" si="384"/>
        <v>110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78"/>
        <v>1.0629999999999999</v>
      </c>
      <c r="P3502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3">
        <f t="shared" si="382"/>
        <v>42419.91942129629</v>
      </c>
      <c r="T3502" s="13">
        <f t="shared" si="383"/>
        <v>42436.207638888889</v>
      </c>
      <c r="U3502">
        <f t="shared" si="384"/>
        <v>63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78"/>
        <v>1.0066666666666666</v>
      </c>
      <c r="P3503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3">
        <f t="shared" si="382"/>
        <v>42233.763831018514</v>
      </c>
      <c r="T3503" s="13">
        <f t="shared" si="383"/>
        <v>42258.763831018514</v>
      </c>
      <c r="U3503">
        <f t="shared" si="384"/>
        <v>10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78"/>
        <v>1.054</v>
      </c>
      <c r="P3504">
        <f t="shared" si="379"/>
        <v>136</v>
      </c>
      <c r="Q3504" t="str">
        <f t="shared" si="380"/>
        <v>theater</v>
      </c>
      <c r="R3504" t="str">
        <f t="shared" si="381"/>
        <v>plays</v>
      </c>
      <c r="S3504" s="13">
        <f t="shared" si="382"/>
        <v>42430.839398148149</v>
      </c>
      <c r="T3504" s="13">
        <f t="shared" si="383"/>
        <v>42445.165972222225</v>
      </c>
      <c r="U3504">
        <f t="shared" si="384"/>
        <v>216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78"/>
        <v>1.0755999999999999</v>
      </c>
      <c r="P3505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3">
        <f t="shared" si="382"/>
        <v>42545.478333333333</v>
      </c>
      <c r="T3505" s="13">
        <f t="shared" si="383"/>
        <v>42575.478333333333</v>
      </c>
      <c r="U3505">
        <f t="shared" si="384"/>
        <v>189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78"/>
        <v>1</v>
      </c>
      <c r="P3506">
        <f t="shared" si="379"/>
        <v>125</v>
      </c>
      <c r="Q3506" t="str">
        <f t="shared" si="380"/>
        <v>theater</v>
      </c>
      <c r="R3506" t="str">
        <f t="shared" si="381"/>
        <v>plays</v>
      </c>
      <c r="S3506" s="13">
        <f t="shared" si="382"/>
        <v>42297.748738425929</v>
      </c>
      <c r="T3506" s="13">
        <f t="shared" si="383"/>
        <v>42327.790405092594</v>
      </c>
      <c r="U3506">
        <f t="shared" si="384"/>
        <v>0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78"/>
        <v>1.0376000000000001</v>
      </c>
      <c r="P3507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3">
        <f t="shared" si="382"/>
        <v>41760.935706018521</v>
      </c>
      <c r="T3507" s="13">
        <f t="shared" si="383"/>
        <v>41772.166666666664</v>
      </c>
      <c r="U3507">
        <f t="shared" si="384"/>
        <v>94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78"/>
        <v>1.0149999999999999</v>
      </c>
      <c r="P3508">
        <f t="shared" si="379"/>
        <v>105</v>
      </c>
      <c r="Q3508" t="str">
        <f t="shared" si="380"/>
        <v>theater</v>
      </c>
      <c r="R3508" t="str">
        <f t="shared" si="381"/>
        <v>plays</v>
      </c>
      <c r="S3508" s="13">
        <f t="shared" si="382"/>
        <v>41829.734259259261</v>
      </c>
      <c r="T3508" s="13">
        <f t="shared" si="383"/>
        <v>41874.734259259261</v>
      </c>
      <c r="U3508">
        <f t="shared" si="384"/>
        <v>45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78"/>
        <v>1.044</v>
      </c>
      <c r="P3509">
        <f t="shared" si="379"/>
        <v>145</v>
      </c>
      <c r="Q3509" t="str">
        <f t="shared" si="380"/>
        <v>theater</v>
      </c>
      <c r="R3509" t="str">
        <f t="shared" si="381"/>
        <v>plays</v>
      </c>
      <c r="S3509" s="13">
        <f t="shared" si="382"/>
        <v>42491.92288194444</v>
      </c>
      <c r="T3509" s="13">
        <f t="shared" si="383"/>
        <v>42521.92288194444</v>
      </c>
      <c r="U3509">
        <f t="shared" si="384"/>
        <v>440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78"/>
        <v>1.8</v>
      </c>
      <c r="P3510">
        <f t="shared" si="379"/>
        <v>12</v>
      </c>
      <c r="Q3510" t="str">
        <f t="shared" si="380"/>
        <v>theater</v>
      </c>
      <c r="R3510" t="str">
        <f t="shared" si="381"/>
        <v>plays</v>
      </c>
      <c r="S3510" s="13">
        <f t="shared" si="382"/>
        <v>42477.729780092588</v>
      </c>
      <c r="T3510" s="13">
        <f t="shared" si="383"/>
        <v>42500.875</v>
      </c>
      <c r="U3510">
        <f t="shared" si="384"/>
        <v>80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78"/>
        <v>1.0633333333333332</v>
      </c>
      <c r="P3511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3">
        <f t="shared" si="382"/>
        <v>41950.859560185185</v>
      </c>
      <c r="T3511" s="13">
        <f t="shared" si="383"/>
        <v>41964.204861111109</v>
      </c>
      <c r="U3511">
        <f t="shared" si="384"/>
        <v>190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78"/>
        <v>1.0055555555555555</v>
      </c>
      <c r="P3512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3">
        <f t="shared" si="382"/>
        <v>41802.62090277778</v>
      </c>
      <c r="T3512" s="13">
        <f t="shared" si="383"/>
        <v>41822.62090277778</v>
      </c>
      <c r="U3512">
        <f t="shared" si="384"/>
        <v>5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78"/>
        <v>1.012</v>
      </c>
      <c r="P3513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3">
        <f t="shared" si="382"/>
        <v>41927.873784722222</v>
      </c>
      <c r="T3513" s="13">
        <f t="shared" si="383"/>
        <v>41950.770833333336</v>
      </c>
      <c r="U3513">
        <f t="shared" si="384"/>
        <v>18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78"/>
        <v>1</v>
      </c>
      <c r="P3514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3">
        <f t="shared" si="382"/>
        <v>42057.536944444444</v>
      </c>
      <c r="T3514" s="13">
        <f t="shared" si="383"/>
        <v>42117.49527777778</v>
      </c>
      <c r="U3514">
        <f t="shared" si="384"/>
        <v>0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78"/>
        <v>1.1839285714285714</v>
      </c>
      <c r="P3515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3">
        <f t="shared" si="382"/>
        <v>41781.096203703702</v>
      </c>
      <c r="T3515" s="13">
        <f t="shared" si="383"/>
        <v>41794.207638888889</v>
      </c>
      <c r="U3515">
        <f t="shared" si="384"/>
        <v>515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78"/>
        <v>1.1000000000000001</v>
      </c>
      <c r="P3516">
        <f t="shared" si="379"/>
        <v>55</v>
      </c>
      <c r="Q3516" t="str">
        <f t="shared" si="380"/>
        <v>theater</v>
      </c>
      <c r="R3516" t="str">
        <f t="shared" si="381"/>
        <v>plays</v>
      </c>
      <c r="S3516" s="13">
        <f t="shared" si="382"/>
        <v>42020.846666666665</v>
      </c>
      <c r="T3516" s="13">
        <f t="shared" si="383"/>
        <v>42037.207638888889</v>
      </c>
      <c r="U3516">
        <f t="shared" si="384"/>
        <v>50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78"/>
        <v>1.0266666666666666</v>
      </c>
      <c r="P3517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3">
        <f t="shared" si="382"/>
        <v>42125.772812499999</v>
      </c>
      <c r="T3517" s="13">
        <f t="shared" si="383"/>
        <v>42155.772812499999</v>
      </c>
      <c r="U3517">
        <f t="shared" si="384"/>
        <v>80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78"/>
        <v>1</v>
      </c>
      <c r="P3518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3">
        <f t="shared" si="382"/>
        <v>41856.010069444441</v>
      </c>
      <c r="T3518" s="13">
        <f t="shared" si="383"/>
        <v>41890.125</v>
      </c>
      <c r="U3518">
        <f t="shared" si="384"/>
        <v>0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78"/>
        <v>1</v>
      </c>
      <c r="P3519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3">
        <f t="shared" si="382"/>
        <v>41794.817523148151</v>
      </c>
      <c r="T3519" s="13">
        <f t="shared" si="383"/>
        <v>41824.458333333336</v>
      </c>
      <c r="U3519">
        <f t="shared" si="384"/>
        <v>0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78"/>
        <v>1.10046</v>
      </c>
      <c r="P3520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3">
        <f t="shared" si="382"/>
        <v>41893.783553240741</v>
      </c>
      <c r="T3520" s="13">
        <f t="shared" si="383"/>
        <v>41914.597916666666</v>
      </c>
      <c r="U3520">
        <f t="shared" si="384"/>
        <v>150.69000000000005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78"/>
        <v>1.0135000000000001</v>
      </c>
      <c r="P3521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3">
        <f t="shared" si="382"/>
        <v>42037.598958333328</v>
      </c>
      <c r="T3521" s="13">
        <f t="shared" si="383"/>
        <v>42067.598958333328</v>
      </c>
      <c r="U3521">
        <f t="shared" si="384"/>
        <v>27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78"/>
        <v>1.0075000000000001</v>
      </c>
      <c r="P3522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3">
        <f t="shared" si="382"/>
        <v>42227.824212962965</v>
      </c>
      <c r="T3522" s="13">
        <f t="shared" si="383"/>
        <v>42253.57430555555</v>
      </c>
      <c r="U3522">
        <f t="shared" si="384"/>
        <v>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85">E3523/D3523</f>
        <v>1.6942857142857144</v>
      </c>
      <c r="P3523">
        <f t="shared" ref="P3523:P3586" si="386">E3523/L3523</f>
        <v>45.615384615384613</v>
      </c>
      <c r="Q3523" t="str">
        <f t="shared" ref="Q3523:Q3586" si="387">LEFT(N3523,SEARCH("/",N3523,1)-1)</f>
        <v>theater</v>
      </c>
      <c r="R3523" t="str">
        <f t="shared" ref="R3523:R3586" si="388">MID(N3523,SEARCH("/",N3523,1)+1,50)</f>
        <v>plays</v>
      </c>
      <c r="S3523" s="13">
        <f t="shared" ref="S3523:S3586" si="389">(((J3523/60)/60)/24)+DATE(1970,1,1)</f>
        <v>41881.361342592594</v>
      </c>
      <c r="T3523" s="13">
        <f t="shared" ref="T3523:T3586" si="390">(((I3523/60)/60)/24)+DATE(1970,1,1)</f>
        <v>41911.361342592594</v>
      </c>
      <c r="U3523">
        <f t="shared" ref="U3523:U3586" si="391">E3523-D3523</f>
        <v>243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85"/>
        <v>1</v>
      </c>
      <c r="P3524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3">
        <f t="shared" si="389"/>
        <v>42234.789884259255</v>
      </c>
      <c r="T3524" s="13">
        <f t="shared" si="390"/>
        <v>42262.420833333337</v>
      </c>
      <c r="U3524">
        <f t="shared" si="391"/>
        <v>0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85"/>
        <v>1.1365000000000001</v>
      </c>
      <c r="P3525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3">
        <f t="shared" si="389"/>
        <v>42581.397546296299</v>
      </c>
      <c r="T3525" s="13">
        <f t="shared" si="390"/>
        <v>42638.958333333328</v>
      </c>
      <c r="U3525">
        <f t="shared" si="391"/>
        <v>546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85"/>
        <v>1.0156000000000001</v>
      </c>
      <c r="P3526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3">
        <f t="shared" si="389"/>
        <v>41880.76357638889</v>
      </c>
      <c r="T3526" s="13">
        <f t="shared" si="390"/>
        <v>41895.166666666664</v>
      </c>
      <c r="U3526">
        <f t="shared" si="391"/>
        <v>156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85"/>
        <v>1.06</v>
      </c>
      <c r="P3527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3">
        <f t="shared" si="389"/>
        <v>42214.6956712963</v>
      </c>
      <c r="T3527" s="13">
        <f t="shared" si="390"/>
        <v>42225.666666666672</v>
      </c>
      <c r="U3527">
        <f t="shared" si="391"/>
        <v>30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85"/>
        <v>1.02</v>
      </c>
      <c r="P3528">
        <f t="shared" si="386"/>
        <v>99</v>
      </c>
      <c r="Q3528" t="str">
        <f t="shared" si="387"/>
        <v>theater</v>
      </c>
      <c r="R3528" t="str">
        <f t="shared" si="388"/>
        <v>plays</v>
      </c>
      <c r="S3528" s="13">
        <f t="shared" si="389"/>
        <v>42460.335312499999</v>
      </c>
      <c r="T3528" s="13">
        <f t="shared" si="390"/>
        <v>42488.249305555553</v>
      </c>
      <c r="U3528">
        <f t="shared" si="391"/>
        <v>66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85"/>
        <v>1.1691666666666667</v>
      </c>
      <c r="P3529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3">
        <f t="shared" si="389"/>
        <v>42167.023206018523</v>
      </c>
      <c r="T3529" s="13">
        <f t="shared" si="390"/>
        <v>42196.165972222225</v>
      </c>
      <c r="U3529">
        <f t="shared" si="391"/>
        <v>1015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85"/>
        <v>1.0115151515151515</v>
      </c>
      <c r="P3530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3">
        <f t="shared" si="389"/>
        <v>42733.50136574074</v>
      </c>
      <c r="T3530" s="13">
        <f t="shared" si="390"/>
        <v>42753.50136574074</v>
      </c>
      <c r="U3530">
        <f t="shared" si="391"/>
        <v>19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85"/>
        <v>1.32</v>
      </c>
      <c r="P3531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3">
        <f t="shared" si="389"/>
        <v>42177.761782407411</v>
      </c>
      <c r="T3531" s="13">
        <f t="shared" si="390"/>
        <v>42198.041666666672</v>
      </c>
      <c r="U3531">
        <f t="shared" si="391"/>
        <v>160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85"/>
        <v>1</v>
      </c>
      <c r="P3532">
        <f t="shared" si="386"/>
        <v>125</v>
      </c>
      <c r="Q3532" t="str">
        <f t="shared" si="387"/>
        <v>theater</v>
      </c>
      <c r="R3532" t="str">
        <f t="shared" si="388"/>
        <v>plays</v>
      </c>
      <c r="S3532" s="13">
        <f t="shared" si="389"/>
        <v>42442.623344907406</v>
      </c>
      <c r="T3532" s="13">
        <f t="shared" si="390"/>
        <v>42470.833333333328</v>
      </c>
      <c r="U3532">
        <f t="shared" si="391"/>
        <v>0</v>
      </c>
    </row>
    <row r="3533" spans="1:21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85"/>
        <v>1.28</v>
      </c>
      <c r="P3533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3">
        <f t="shared" si="389"/>
        <v>42521.654328703706</v>
      </c>
      <c r="T3533" s="13">
        <f t="shared" si="390"/>
        <v>42551.654328703706</v>
      </c>
      <c r="U3533">
        <f t="shared" si="391"/>
        <v>280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85"/>
        <v>1.1895833333333334</v>
      </c>
      <c r="P3534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3">
        <f t="shared" si="389"/>
        <v>41884.599849537037</v>
      </c>
      <c r="T3534" s="13">
        <f t="shared" si="390"/>
        <v>41900.165972222225</v>
      </c>
      <c r="U3534">
        <f t="shared" si="391"/>
        <v>182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85"/>
        <v>1.262</v>
      </c>
      <c r="P3535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3">
        <f t="shared" si="389"/>
        <v>42289.761192129634</v>
      </c>
      <c r="T3535" s="13">
        <f t="shared" si="390"/>
        <v>42319.802858796291</v>
      </c>
      <c r="U3535">
        <f t="shared" si="391"/>
        <v>131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85"/>
        <v>1.5620000000000001</v>
      </c>
      <c r="P3536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3">
        <f t="shared" si="389"/>
        <v>42243.6252662037</v>
      </c>
      <c r="T3536" s="13">
        <f t="shared" si="390"/>
        <v>42278.6252662037</v>
      </c>
      <c r="U3536">
        <f t="shared" si="391"/>
        <v>2810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85"/>
        <v>1.0315000000000001</v>
      </c>
      <c r="P3537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3">
        <f t="shared" si="389"/>
        <v>42248.640162037031</v>
      </c>
      <c r="T3537" s="13">
        <f t="shared" si="390"/>
        <v>42279.75</v>
      </c>
      <c r="U3537">
        <f t="shared" si="391"/>
        <v>63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85"/>
        <v>1.5333333333333334</v>
      </c>
      <c r="P3538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3">
        <f t="shared" si="389"/>
        <v>42328.727141203708</v>
      </c>
      <c r="T3538" s="13">
        <f t="shared" si="390"/>
        <v>42358.499305555553</v>
      </c>
      <c r="U3538">
        <f t="shared" si="391"/>
        <v>80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85"/>
        <v>1.8044444444444445</v>
      </c>
      <c r="P3539">
        <f t="shared" si="386"/>
        <v>43.5</v>
      </c>
      <c r="Q3539" t="str">
        <f t="shared" si="387"/>
        <v>theater</v>
      </c>
      <c r="R3539" t="str">
        <f t="shared" si="388"/>
        <v>plays</v>
      </c>
      <c r="S3539" s="13">
        <f t="shared" si="389"/>
        <v>41923.354351851849</v>
      </c>
      <c r="T3539" s="13">
        <f t="shared" si="390"/>
        <v>41960.332638888889</v>
      </c>
      <c r="U3539">
        <f t="shared" si="391"/>
        <v>543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85"/>
        <v>1.2845</v>
      </c>
      <c r="P3540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3">
        <f t="shared" si="389"/>
        <v>42571.420601851853</v>
      </c>
      <c r="T3540" s="13">
        <f t="shared" si="390"/>
        <v>42599.420601851853</v>
      </c>
      <c r="U3540">
        <f t="shared" si="391"/>
        <v>569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85"/>
        <v>1.1966666666666668</v>
      </c>
      <c r="P3541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3">
        <f t="shared" si="389"/>
        <v>42600.756041666667</v>
      </c>
      <c r="T3541" s="13">
        <f t="shared" si="390"/>
        <v>42621.756041666667</v>
      </c>
      <c r="U3541">
        <f t="shared" si="391"/>
        <v>118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85"/>
        <v>1.23</v>
      </c>
      <c r="P3542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3">
        <f t="shared" si="389"/>
        <v>42517.003368055557</v>
      </c>
      <c r="T3542" s="13">
        <f t="shared" si="390"/>
        <v>42547.003368055557</v>
      </c>
      <c r="U3542">
        <f t="shared" si="391"/>
        <v>69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85"/>
        <v>1.05</v>
      </c>
      <c r="P3543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3">
        <f t="shared" si="389"/>
        <v>42222.730034722219</v>
      </c>
      <c r="T3543" s="13">
        <f t="shared" si="390"/>
        <v>42247.730034722219</v>
      </c>
      <c r="U3543">
        <f t="shared" si="391"/>
        <v>60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85"/>
        <v>1.0223636363636364</v>
      </c>
      <c r="P3544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3">
        <f t="shared" si="389"/>
        <v>41829.599791666667</v>
      </c>
      <c r="T3544" s="13">
        <f t="shared" si="390"/>
        <v>41889.599791666667</v>
      </c>
      <c r="U3544">
        <f t="shared" si="391"/>
        <v>123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85"/>
        <v>1.0466666666666666</v>
      </c>
      <c r="P3545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3">
        <f t="shared" si="389"/>
        <v>42150.755312499998</v>
      </c>
      <c r="T3545" s="13">
        <f t="shared" si="390"/>
        <v>42180.755312499998</v>
      </c>
      <c r="U3545">
        <f t="shared" si="391"/>
        <v>70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85"/>
        <v>1</v>
      </c>
      <c r="P3546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3">
        <f t="shared" si="389"/>
        <v>42040.831678240742</v>
      </c>
      <c r="T3546" s="13">
        <f t="shared" si="390"/>
        <v>42070.831678240742</v>
      </c>
      <c r="U3546">
        <f t="shared" si="391"/>
        <v>0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85"/>
        <v>1.004</v>
      </c>
      <c r="P3547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3">
        <f t="shared" si="389"/>
        <v>42075.807395833333</v>
      </c>
      <c r="T3547" s="13">
        <f t="shared" si="390"/>
        <v>42105.807395833333</v>
      </c>
      <c r="U3547">
        <f t="shared" si="391"/>
        <v>1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85"/>
        <v>1.0227272727272727</v>
      </c>
      <c r="P3548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3">
        <f t="shared" si="389"/>
        <v>42073.660694444443</v>
      </c>
      <c r="T3548" s="13">
        <f t="shared" si="390"/>
        <v>42095.165972222225</v>
      </c>
      <c r="U3548">
        <f t="shared" si="391"/>
        <v>25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85"/>
        <v>1.1440928571428572</v>
      </c>
      <c r="P3549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3">
        <f t="shared" si="389"/>
        <v>42480.078715277778</v>
      </c>
      <c r="T3549" s="13">
        <f t="shared" si="390"/>
        <v>42504.165972222225</v>
      </c>
      <c r="U3549">
        <f t="shared" si="391"/>
        <v>5043.25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85"/>
        <v>1.019047619047619</v>
      </c>
      <c r="P3550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3">
        <f t="shared" si="389"/>
        <v>42411.942291666666</v>
      </c>
      <c r="T3550" s="13">
        <f t="shared" si="390"/>
        <v>42434.041666666672</v>
      </c>
      <c r="U3550">
        <f t="shared" si="391"/>
        <v>40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85"/>
        <v>1.02</v>
      </c>
      <c r="P3551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3">
        <f t="shared" si="389"/>
        <v>42223.394363425927</v>
      </c>
      <c r="T3551" s="13">
        <f t="shared" si="390"/>
        <v>42251.394363425927</v>
      </c>
      <c r="U3551">
        <f t="shared" si="391"/>
        <v>20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85"/>
        <v>1.048</v>
      </c>
      <c r="P3552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3">
        <f t="shared" si="389"/>
        <v>42462.893495370372</v>
      </c>
      <c r="T3552" s="13">
        <f t="shared" si="390"/>
        <v>42492.893495370372</v>
      </c>
      <c r="U3552">
        <f t="shared" si="391"/>
        <v>120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85"/>
        <v>1.0183333333333333</v>
      </c>
      <c r="P3553">
        <f t="shared" si="386"/>
        <v>61.1</v>
      </c>
      <c r="Q3553" t="str">
        <f t="shared" si="387"/>
        <v>theater</v>
      </c>
      <c r="R3553" t="str">
        <f t="shared" si="388"/>
        <v>plays</v>
      </c>
      <c r="S3553" s="13">
        <f t="shared" si="389"/>
        <v>41753.515856481477</v>
      </c>
      <c r="T3553" s="13">
        <f t="shared" si="390"/>
        <v>41781.921527777777</v>
      </c>
      <c r="U3553">
        <f t="shared" si="391"/>
        <v>27.5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85"/>
        <v>1</v>
      </c>
      <c r="P3554">
        <f t="shared" si="386"/>
        <v>38.65</v>
      </c>
      <c r="Q3554" t="str">
        <f t="shared" si="387"/>
        <v>theater</v>
      </c>
      <c r="R3554" t="str">
        <f t="shared" si="388"/>
        <v>plays</v>
      </c>
      <c r="S3554" s="13">
        <f t="shared" si="389"/>
        <v>41788.587083333332</v>
      </c>
      <c r="T3554" s="13">
        <f t="shared" si="390"/>
        <v>41818.587083333332</v>
      </c>
      <c r="U3554">
        <f t="shared" si="391"/>
        <v>0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85"/>
        <v>1.0627272727272727</v>
      </c>
      <c r="P3555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3">
        <f t="shared" si="389"/>
        <v>42196.028703703705</v>
      </c>
      <c r="T3555" s="13">
        <f t="shared" si="390"/>
        <v>42228</v>
      </c>
      <c r="U3555">
        <f t="shared" si="391"/>
        <v>345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85"/>
        <v>1.1342219999999998</v>
      </c>
      <c r="P3556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3">
        <f t="shared" si="389"/>
        <v>42016.050451388888</v>
      </c>
      <c r="T3556" s="13">
        <f t="shared" si="390"/>
        <v>42046.708333333328</v>
      </c>
      <c r="U3556">
        <f t="shared" si="391"/>
        <v>671.10999999999967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85"/>
        <v>1</v>
      </c>
      <c r="P3557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3">
        <f t="shared" si="389"/>
        <v>42661.442060185189</v>
      </c>
      <c r="T3557" s="13">
        <f t="shared" si="390"/>
        <v>42691.483726851846</v>
      </c>
      <c r="U3557">
        <f t="shared" si="391"/>
        <v>0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85"/>
        <v>1.0045454545454546</v>
      </c>
      <c r="P3558">
        <f t="shared" si="386"/>
        <v>110.5</v>
      </c>
      <c r="Q3558" t="str">
        <f t="shared" si="387"/>
        <v>theater</v>
      </c>
      <c r="R3558" t="str">
        <f t="shared" si="388"/>
        <v>plays</v>
      </c>
      <c r="S3558" s="13">
        <f t="shared" si="389"/>
        <v>41808.649583333332</v>
      </c>
      <c r="T3558" s="13">
        <f t="shared" si="390"/>
        <v>41868.649583333332</v>
      </c>
      <c r="U3558">
        <f t="shared" si="391"/>
        <v>10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85"/>
        <v>1.0003599999999999</v>
      </c>
      <c r="P3559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3">
        <f t="shared" si="389"/>
        <v>41730.276747685188</v>
      </c>
      <c r="T3559" s="13">
        <f t="shared" si="390"/>
        <v>41764.276747685188</v>
      </c>
      <c r="U3559">
        <f t="shared" si="391"/>
        <v>36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85"/>
        <v>1.44</v>
      </c>
      <c r="P3560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3">
        <f t="shared" si="389"/>
        <v>42139.816840277781</v>
      </c>
      <c r="T3560" s="13">
        <f t="shared" si="390"/>
        <v>42181.875</v>
      </c>
      <c r="U3560">
        <f t="shared" si="391"/>
        <v>154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85"/>
        <v>1.0349999999999999</v>
      </c>
      <c r="P3561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3">
        <f t="shared" si="389"/>
        <v>42194.096157407403</v>
      </c>
      <c r="T3561" s="13">
        <f t="shared" si="390"/>
        <v>42216.373611111107</v>
      </c>
      <c r="U3561">
        <f t="shared" si="391"/>
        <v>35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85"/>
        <v>1.0843750000000001</v>
      </c>
      <c r="P3562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3">
        <f t="shared" si="389"/>
        <v>42115.889652777783</v>
      </c>
      <c r="T3562" s="13">
        <f t="shared" si="390"/>
        <v>42151.114583333328</v>
      </c>
      <c r="U3562">
        <f t="shared" si="391"/>
        <v>270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85"/>
        <v>1.024</v>
      </c>
      <c r="P3563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3">
        <f t="shared" si="389"/>
        <v>42203.680300925931</v>
      </c>
      <c r="T3563" s="13">
        <f t="shared" si="390"/>
        <v>42221.774999999994</v>
      </c>
      <c r="U3563">
        <f t="shared" si="391"/>
        <v>60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85"/>
        <v>1.4888888888888889</v>
      </c>
      <c r="P3564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3">
        <f t="shared" si="389"/>
        <v>42433.761886574073</v>
      </c>
      <c r="T3564" s="13">
        <f t="shared" si="390"/>
        <v>42442.916666666672</v>
      </c>
      <c r="U3564">
        <f t="shared" si="391"/>
        <v>154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85"/>
        <v>1.0549000000000002</v>
      </c>
      <c r="P3565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3">
        <f t="shared" si="389"/>
        <v>42555.671944444446</v>
      </c>
      <c r="T3565" s="13">
        <f t="shared" si="390"/>
        <v>42583.791666666672</v>
      </c>
      <c r="U3565">
        <f t="shared" si="391"/>
        <v>27.450000000000045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85"/>
        <v>1.0049999999999999</v>
      </c>
      <c r="P3566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3">
        <f t="shared" si="389"/>
        <v>42236.623252314821</v>
      </c>
      <c r="T3566" s="13">
        <f t="shared" si="390"/>
        <v>42282.666666666672</v>
      </c>
      <c r="U3566">
        <f t="shared" si="391"/>
        <v>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85"/>
        <v>1.3055555555555556</v>
      </c>
      <c r="P3567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3">
        <f t="shared" si="389"/>
        <v>41974.743148148147</v>
      </c>
      <c r="T3567" s="13">
        <f t="shared" si="390"/>
        <v>42004.743148148147</v>
      </c>
      <c r="U3567">
        <f t="shared" si="391"/>
        <v>275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85"/>
        <v>1.0475000000000001</v>
      </c>
      <c r="P3568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3">
        <f t="shared" si="389"/>
        <v>41997.507905092592</v>
      </c>
      <c r="T3568" s="13">
        <f t="shared" si="390"/>
        <v>42027.507905092592</v>
      </c>
      <c r="U3568">
        <f t="shared" si="391"/>
        <v>95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85"/>
        <v>1.0880000000000001</v>
      </c>
      <c r="P3569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3">
        <f t="shared" si="389"/>
        <v>42135.810694444444</v>
      </c>
      <c r="T3569" s="13">
        <f t="shared" si="390"/>
        <v>42165.810694444444</v>
      </c>
      <c r="U3569">
        <f t="shared" si="391"/>
        <v>88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85"/>
        <v>1.1100000000000001</v>
      </c>
      <c r="P3570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3">
        <f t="shared" si="389"/>
        <v>41869.740671296298</v>
      </c>
      <c r="T3570" s="13">
        <f t="shared" si="390"/>
        <v>41899.740671296298</v>
      </c>
      <c r="U3570">
        <f t="shared" si="391"/>
        <v>110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85"/>
        <v>1.0047999999999999</v>
      </c>
      <c r="P3571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3">
        <f t="shared" si="389"/>
        <v>41982.688611111109</v>
      </c>
      <c r="T3571" s="13">
        <f t="shared" si="390"/>
        <v>42012.688611111109</v>
      </c>
      <c r="U3571">
        <f t="shared" si="391"/>
        <v>24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85"/>
        <v>1.1435</v>
      </c>
      <c r="P3572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3">
        <f t="shared" si="389"/>
        <v>41976.331979166673</v>
      </c>
      <c r="T3572" s="13">
        <f t="shared" si="390"/>
        <v>42004.291666666672</v>
      </c>
      <c r="U3572">
        <f t="shared" si="391"/>
        <v>287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85"/>
        <v>1.2206666666666666</v>
      </c>
      <c r="P3573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3">
        <f t="shared" si="389"/>
        <v>41912.858946759261</v>
      </c>
      <c r="T3573" s="13">
        <f t="shared" si="390"/>
        <v>41942.858946759261</v>
      </c>
      <c r="U3573">
        <f t="shared" si="391"/>
        <v>331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85"/>
        <v>1</v>
      </c>
      <c r="P3574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3">
        <f t="shared" si="389"/>
        <v>42146.570393518516</v>
      </c>
      <c r="T3574" s="13">
        <f t="shared" si="390"/>
        <v>42176.570393518516</v>
      </c>
      <c r="U3574">
        <f t="shared" si="391"/>
        <v>0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85"/>
        <v>1.028</v>
      </c>
      <c r="P3575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3">
        <f t="shared" si="389"/>
        <v>41921.375532407408</v>
      </c>
      <c r="T3575" s="13">
        <f t="shared" si="390"/>
        <v>41951.417199074072</v>
      </c>
      <c r="U3575">
        <f t="shared" si="391"/>
        <v>84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85"/>
        <v>1.0612068965517241</v>
      </c>
      <c r="P3576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3">
        <f t="shared" si="389"/>
        <v>41926.942685185182</v>
      </c>
      <c r="T3576" s="13">
        <f t="shared" si="390"/>
        <v>41956.984351851846</v>
      </c>
      <c r="U3576">
        <f t="shared" si="391"/>
        <v>355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85"/>
        <v>1.0133000000000001</v>
      </c>
      <c r="P3577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3">
        <f t="shared" si="389"/>
        <v>42561.783877314811</v>
      </c>
      <c r="T3577" s="13">
        <f t="shared" si="390"/>
        <v>42593.165972222225</v>
      </c>
      <c r="U3577">
        <f t="shared" si="391"/>
        <v>133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85"/>
        <v>1</v>
      </c>
      <c r="P3578">
        <f t="shared" si="386"/>
        <v>20</v>
      </c>
      <c r="Q3578" t="str">
        <f t="shared" si="387"/>
        <v>theater</v>
      </c>
      <c r="R3578" t="str">
        <f t="shared" si="388"/>
        <v>plays</v>
      </c>
      <c r="S3578" s="13">
        <f t="shared" si="389"/>
        <v>42649.54923611111</v>
      </c>
      <c r="T3578" s="13">
        <f t="shared" si="390"/>
        <v>42709.590902777782</v>
      </c>
      <c r="U3578">
        <f t="shared" si="391"/>
        <v>0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85"/>
        <v>1.3</v>
      </c>
      <c r="P3579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3">
        <f t="shared" si="389"/>
        <v>42093.786840277782</v>
      </c>
      <c r="T3579" s="13">
        <f t="shared" si="390"/>
        <v>42120.26944444445</v>
      </c>
      <c r="U3579">
        <f t="shared" si="391"/>
        <v>180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85"/>
        <v>1.0001333333333333</v>
      </c>
      <c r="P3580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3">
        <f t="shared" si="389"/>
        <v>42460.733530092592</v>
      </c>
      <c r="T3580" s="13">
        <f t="shared" si="390"/>
        <v>42490.733530092592</v>
      </c>
      <c r="U3580">
        <f t="shared" si="391"/>
        <v>0.20000000000004547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85"/>
        <v>1</v>
      </c>
      <c r="P3581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3">
        <f t="shared" si="389"/>
        <v>42430.762222222227</v>
      </c>
      <c r="T3581" s="13">
        <f t="shared" si="390"/>
        <v>42460.720555555556</v>
      </c>
      <c r="U3581">
        <f t="shared" si="391"/>
        <v>0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85"/>
        <v>1.1388888888888888</v>
      </c>
      <c r="P3582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3">
        <f t="shared" si="389"/>
        <v>42026.176180555558</v>
      </c>
      <c r="T3582" s="13">
        <f t="shared" si="390"/>
        <v>42064.207638888889</v>
      </c>
      <c r="U3582">
        <f t="shared" si="391"/>
        <v>125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85"/>
        <v>1</v>
      </c>
      <c r="P3583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3">
        <f t="shared" si="389"/>
        <v>41836.471180555556</v>
      </c>
      <c r="T3583" s="13">
        <f t="shared" si="390"/>
        <v>41850.471180555556</v>
      </c>
      <c r="U3583">
        <f t="shared" si="391"/>
        <v>0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85"/>
        <v>2.87</v>
      </c>
      <c r="P3584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3">
        <f t="shared" si="389"/>
        <v>42451.095856481479</v>
      </c>
      <c r="T3584" s="13">
        <f t="shared" si="390"/>
        <v>42465.095856481479</v>
      </c>
      <c r="U3584">
        <f t="shared" si="391"/>
        <v>1870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85"/>
        <v>1.085</v>
      </c>
      <c r="P3585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3">
        <f t="shared" si="389"/>
        <v>42418.425983796296</v>
      </c>
      <c r="T3585" s="13">
        <f t="shared" si="390"/>
        <v>42478.384317129632</v>
      </c>
      <c r="U3585">
        <f t="shared" si="391"/>
        <v>255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85"/>
        <v>1.155</v>
      </c>
      <c r="P3586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3">
        <f t="shared" si="389"/>
        <v>42168.316481481481</v>
      </c>
      <c r="T3586" s="13">
        <f t="shared" si="390"/>
        <v>42198.316481481481</v>
      </c>
      <c r="U3586">
        <f t="shared" si="391"/>
        <v>465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92">E3587/D3587</f>
        <v>1.1911764705882353</v>
      </c>
      <c r="P3587">
        <f t="shared" ref="P3587:P3650" si="393">E3587/L3587</f>
        <v>176.08695652173913</v>
      </c>
      <c r="Q3587" t="str">
        <f t="shared" ref="Q3587:Q3650" si="394">LEFT(N3587,SEARCH("/",N3587,1)-1)</f>
        <v>theater</v>
      </c>
      <c r="R3587" t="str">
        <f t="shared" ref="R3587:R3650" si="395">MID(N3587,SEARCH("/",N3587,1)+1,50)</f>
        <v>plays</v>
      </c>
      <c r="S3587" s="13">
        <f t="shared" ref="S3587:S3650" si="396">(((J3587/60)/60)/24)+DATE(1970,1,1)</f>
        <v>41964.716319444444</v>
      </c>
      <c r="T3587" s="13">
        <f t="shared" ref="T3587:T3650" si="397">(((I3587/60)/60)/24)+DATE(1970,1,1)</f>
        <v>41994.716319444444</v>
      </c>
      <c r="U3587">
        <f t="shared" ref="U3587:U3650" si="398">E3587-D3587</f>
        <v>650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92"/>
        <v>1.0942666666666667</v>
      </c>
      <c r="P3588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3">
        <f t="shared" si="396"/>
        <v>42576.697569444441</v>
      </c>
      <c r="T3588" s="13">
        <f t="shared" si="397"/>
        <v>42636.697569444441</v>
      </c>
      <c r="U3588">
        <f t="shared" si="398"/>
        <v>707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92"/>
        <v>1.266</v>
      </c>
      <c r="P3589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3">
        <f t="shared" si="396"/>
        <v>42503.539976851855</v>
      </c>
      <c r="T3589" s="13">
        <f t="shared" si="397"/>
        <v>42548.791666666672</v>
      </c>
      <c r="U3589">
        <f t="shared" si="398"/>
        <v>133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92"/>
        <v>1.0049999999999999</v>
      </c>
      <c r="P3590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3">
        <f t="shared" si="396"/>
        <v>42101.828819444447</v>
      </c>
      <c r="T3590" s="13">
        <f t="shared" si="397"/>
        <v>42123.958333333328</v>
      </c>
      <c r="U3590">
        <f t="shared" si="398"/>
        <v>1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92"/>
        <v>1.2749999999999999</v>
      </c>
      <c r="P3591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3">
        <f t="shared" si="396"/>
        <v>42125.647534722222</v>
      </c>
      <c r="T3591" s="13">
        <f t="shared" si="397"/>
        <v>42150.647534722222</v>
      </c>
      <c r="U3591">
        <f t="shared" si="398"/>
        <v>1100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92"/>
        <v>1.0005999999999999</v>
      </c>
      <c r="P3592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3">
        <f t="shared" si="396"/>
        <v>41902.333726851852</v>
      </c>
      <c r="T3592" s="13">
        <f t="shared" si="397"/>
        <v>41932.333726851852</v>
      </c>
      <c r="U3592">
        <f t="shared" si="398"/>
        <v>3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92"/>
        <v>1.75</v>
      </c>
      <c r="P3593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3">
        <f t="shared" si="396"/>
        <v>42003.948425925926</v>
      </c>
      <c r="T3593" s="13">
        <f t="shared" si="397"/>
        <v>42028.207638888889</v>
      </c>
      <c r="U3593">
        <f t="shared" si="398"/>
        <v>525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92"/>
        <v>1.2725</v>
      </c>
      <c r="P3594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3">
        <f t="shared" si="396"/>
        <v>41988.829942129625</v>
      </c>
      <c r="T3594" s="13">
        <f t="shared" si="397"/>
        <v>42046.207638888889</v>
      </c>
      <c r="U3594">
        <f t="shared" si="398"/>
        <v>545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92"/>
        <v>1.1063333333333334</v>
      </c>
      <c r="P3595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3">
        <f t="shared" si="396"/>
        <v>41974.898599537039</v>
      </c>
      <c r="T3595" s="13">
        <f t="shared" si="397"/>
        <v>42009.851388888885</v>
      </c>
      <c r="U3595">
        <f t="shared" si="398"/>
        <v>319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92"/>
        <v>1.2593749999999999</v>
      </c>
      <c r="P3596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3">
        <f t="shared" si="396"/>
        <v>42592.066921296297</v>
      </c>
      <c r="T3596" s="13">
        <f t="shared" si="397"/>
        <v>42617.066921296297</v>
      </c>
      <c r="U3596">
        <f t="shared" si="398"/>
        <v>415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92"/>
        <v>1.1850000000000001</v>
      </c>
      <c r="P3597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3">
        <f t="shared" si="396"/>
        <v>42050.008368055554</v>
      </c>
      <c r="T3597" s="13">
        <f t="shared" si="397"/>
        <v>42076.290972222225</v>
      </c>
      <c r="U3597">
        <f t="shared" si="398"/>
        <v>481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92"/>
        <v>1.0772727272727274</v>
      </c>
      <c r="P3598">
        <f t="shared" si="393"/>
        <v>79</v>
      </c>
      <c r="Q3598" t="str">
        <f t="shared" si="394"/>
        <v>theater</v>
      </c>
      <c r="R3598" t="str">
        <f t="shared" si="395"/>
        <v>plays</v>
      </c>
      <c r="S3598" s="13">
        <f t="shared" si="396"/>
        <v>41856.715069444443</v>
      </c>
      <c r="T3598" s="13">
        <f t="shared" si="397"/>
        <v>41877.715069444443</v>
      </c>
      <c r="U3598">
        <f t="shared" si="398"/>
        <v>85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92"/>
        <v>1.026</v>
      </c>
      <c r="P3599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3">
        <f t="shared" si="396"/>
        <v>42417.585532407407</v>
      </c>
      <c r="T3599" s="13">
        <f t="shared" si="397"/>
        <v>42432.249305555553</v>
      </c>
      <c r="U3599">
        <f t="shared" si="398"/>
        <v>65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92"/>
        <v>1.101</v>
      </c>
      <c r="P3600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3">
        <f t="shared" si="396"/>
        <v>41866.79886574074</v>
      </c>
      <c r="T3600" s="13">
        <f t="shared" si="397"/>
        <v>41885.207638888889</v>
      </c>
      <c r="U3600">
        <f t="shared" si="398"/>
        <v>101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92"/>
        <v>2.02</v>
      </c>
      <c r="P3601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3">
        <f t="shared" si="396"/>
        <v>42220.79487268519</v>
      </c>
      <c r="T3601" s="13">
        <f t="shared" si="397"/>
        <v>42246</v>
      </c>
      <c r="U3601">
        <f t="shared" si="398"/>
        <v>510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92"/>
        <v>1.3</v>
      </c>
      <c r="P3602">
        <f t="shared" si="393"/>
        <v>3.25</v>
      </c>
      <c r="Q3602" t="str">
        <f t="shared" si="394"/>
        <v>theater</v>
      </c>
      <c r="R3602" t="str">
        <f t="shared" si="395"/>
        <v>plays</v>
      </c>
      <c r="S3602" s="13">
        <f t="shared" si="396"/>
        <v>42628.849120370374</v>
      </c>
      <c r="T3602" s="13">
        <f t="shared" si="397"/>
        <v>42656.849120370374</v>
      </c>
      <c r="U3602">
        <f t="shared" si="398"/>
        <v>3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92"/>
        <v>1.0435000000000001</v>
      </c>
      <c r="P3603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3">
        <f t="shared" si="396"/>
        <v>41990.99863425926</v>
      </c>
      <c r="T3603" s="13">
        <f t="shared" si="397"/>
        <v>42020.99863425926</v>
      </c>
      <c r="U3603">
        <f t="shared" si="398"/>
        <v>87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92"/>
        <v>1.0004999999999999</v>
      </c>
      <c r="P3604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3">
        <f t="shared" si="396"/>
        <v>42447.894432870366</v>
      </c>
      <c r="T3604" s="13">
        <f t="shared" si="397"/>
        <v>42507.894432870366</v>
      </c>
      <c r="U3604">
        <f t="shared" si="398"/>
        <v>2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92"/>
        <v>1.7066666666666668</v>
      </c>
      <c r="P3605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3">
        <f t="shared" si="396"/>
        <v>42283.864351851851</v>
      </c>
      <c r="T3605" s="13">
        <f t="shared" si="397"/>
        <v>42313.906018518523</v>
      </c>
      <c r="U3605">
        <f t="shared" si="398"/>
        <v>1060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92"/>
        <v>1.1283333333333334</v>
      </c>
      <c r="P3606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3">
        <f t="shared" si="396"/>
        <v>42483.015694444446</v>
      </c>
      <c r="T3606" s="13">
        <f t="shared" si="397"/>
        <v>42489.290972222225</v>
      </c>
      <c r="U3606">
        <f t="shared" si="398"/>
        <v>385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92"/>
        <v>1.84</v>
      </c>
      <c r="P3607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3">
        <f t="shared" si="396"/>
        <v>42383.793124999997</v>
      </c>
      <c r="T3607" s="13">
        <f t="shared" si="397"/>
        <v>42413.793124999997</v>
      </c>
      <c r="U3607">
        <f t="shared" si="398"/>
        <v>210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92"/>
        <v>1.3026666666666666</v>
      </c>
      <c r="P3608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3">
        <f t="shared" si="396"/>
        <v>42566.604826388888</v>
      </c>
      <c r="T3608" s="13">
        <f t="shared" si="397"/>
        <v>42596.604826388888</v>
      </c>
      <c r="U3608">
        <f t="shared" si="398"/>
        <v>908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92"/>
        <v>1.0545454545454545</v>
      </c>
      <c r="P3609">
        <f t="shared" si="393"/>
        <v>29</v>
      </c>
      <c r="Q3609" t="str">
        <f t="shared" si="394"/>
        <v>theater</v>
      </c>
      <c r="R3609" t="str">
        <f t="shared" si="395"/>
        <v>plays</v>
      </c>
      <c r="S3609" s="13">
        <f t="shared" si="396"/>
        <v>42338.963912037041</v>
      </c>
      <c r="T3609" s="13">
        <f t="shared" si="397"/>
        <v>42353</v>
      </c>
      <c r="U3609">
        <f t="shared" si="398"/>
        <v>30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92"/>
        <v>1</v>
      </c>
      <c r="P3610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3">
        <f t="shared" si="396"/>
        <v>42506.709375000006</v>
      </c>
      <c r="T3610" s="13">
        <f t="shared" si="397"/>
        <v>42538.583333333328</v>
      </c>
      <c r="U3610">
        <f t="shared" si="398"/>
        <v>0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92"/>
        <v>1.5331632653061225</v>
      </c>
      <c r="P3611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3">
        <f t="shared" si="396"/>
        <v>42429.991724537031</v>
      </c>
      <c r="T3611" s="13">
        <f t="shared" si="397"/>
        <v>42459.950057870374</v>
      </c>
      <c r="U3611">
        <f t="shared" si="398"/>
        <v>1045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92"/>
        <v>1.623</v>
      </c>
      <c r="P3612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3">
        <f t="shared" si="396"/>
        <v>42203.432129629626</v>
      </c>
      <c r="T3612" s="13">
        <f t="shared" si="397"/>
        <v>42233.432129629626</v>
      </c>
      <c r="U3612">
        <f t="shared" si="398"/>
        <v>623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92"/>
        <v>1.36</v>
      </c>
      <c r="P3613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3">
        <f t="shared" si="396"/>
        <v>42072.370381944449</v>
      </c>
      <c r="T3613" s="13">
        <f t="shared" si="397"/>
        <v>42102.370381944449</v>
      </c>
      <c r="U3613">
        <f t="shared" si="398"/>
        <v>900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92"/>
        <v>1.444</v>
      </c>
      <c r="P3614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3">
        <f t="shared" si="396"/>
        <v>41789.726979166669</v>
      </c>
      <c r="T3614" s="13">
        <f t="shared" si="397"/>
        <v>41799.726979166669</v>
      </c>
      <c r="U3614">
        <f t="shared" si="398"/>
        <v>2220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92"/>
        <v>1</v>
      </c>
      <c r="P3615">
        <f t="shared" si="393"/>
        <v>62.5</v>
      </c>
      <c r="Q3615" t="str">
        <f t="shared" si="394"/>
        <v>theater</v>
      </c>
      <c r="R3615" t="str">
        <f t="shared" si="395"/>
        <v>plays</v>
      </c>
      <c r="S3615" s="13">
        <f t="shared" si="396"/>
        <v>41788.58997685185</v>
      </c>
      <c r="T3615" s="13">
        <f t="shared" si="397"/>
        <v>41818.58997685185</v>
      </c>
      <c r="U3615">
        <f t="shared" si="398"/>
        <v>0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92"/>
        <v>1.008</v>
      </c>
      <c r="P3616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3">
        <f t="shared" si="396"/>
        <v>42144.041851851856</v>
      </c>
      <c r="T3616" s="13">
        <f t="shared" si="397"/>
        <v>42174.041851851856</v>
      </c>
      <c r="U3616">
        <f t="shared" si="398"/>
        <v>20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92"/>
        <v>1.0680000000000001</v>
      </c>
      <c r="P3617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3">
        <f t="shared" si="396"/>
        <v>42318.593703703707</v>
      </c>
      <c r="T3617" s="13">
        <f t="shared" si="397"/>
        <v>42348.593703703707</v>
      </c>
      <c r="U3617">
        <f t="shared" si="398"/>
        <v>170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92"/>
        <v>1.248</v>
      </c>
      <c r="P3618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3">
        <f t="shared" si="396"/>
        <v>42052.949814814812</v>
      </c>
      <c r="T3618" s="13">
        <f t="shared" si="397"/>
        <v>42082.908148148148</v>
      </c>
      <c r="U3618">
        <f t="shared" si="398"/>
        <v>620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92"/>
        <v>1.1891891891891893</v>
      </c>
      <c r="P3619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3">
        <f t="shared" si="396"/>
        <v>42779.610289351855</v>
      </c>
      <c r="T3619" s="13">
        <f t="shared" si="397"/>
        <v>42794</v>
      </c>
      <c r="U3619">
        <f t="shared" si="398"/>
        <v>140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92"/>
        <v>1.01</v>
      </c>
      <c r="P3620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3">
        <f t="shared" si="396"/>
        <v>42128.627893518518</v>
      </c>
      <c r="T3620" s="13">
        <f t="shared" si="397"/>
        <v>42158.627893518518</v>
      </c>
      <c r="U3620">
        <f t="shared" si="398"/>
        <v>20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92"/>
        <v>1.1299999999999999</v>
      </c>
      <c r="P3621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3">
        <f t="shared" si="396"/>
        <v>42661.132245370376</v>
      </c>
      <c r="T3621" s="13">
        <f t="shared" si="397"/>
        <v>42693.916666666672</v>
      </c>
      <c r="U3621">
        <f t="shared" si="398"/>
        <v>130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92"/>
        <v>1.0519047619047619</v>
      </c>
      <c r="P3622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3">
        <f t="shared" si="396"/>
        <v>42037.938206018516</v>
      </c>
      <c r="T3622" s="13">
        <f t="shared" si="397"/>
        <v>42068.166666666672</v>
      </c>
      <c r="U3622">
        <f t="shared" si="398"/>
        <v>545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92"/>
        <v>1.0973333333333333</v>
      </c>
      <c r="P3623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3">
        <f t="shared" si="396"/>
        <v>42619.935694444444</v>
      </c>
      <c r="T3623" s="13">
        <f t="shared" si="397"/>
        <v>42643.875</v>
      </c>
      <c r="U3623">
        <f t="shared" si="398"/>
        <v>292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92"/>
        <v>1.00099</v>
      </c>
      <c r="P3624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3">
        <f t="shared" si="396"/>
        <v>41877.221886574072</v>
      </c>
      <c r="T3624" s="13">
        <f t="shared" si="397"/>
        <v>41910.140972222223</v>
      </c>
      <c r="U3624">
        <f t="shared" si="398"/>
        <v>0.99000000000000909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92"/>
        <v>1.2</v>
      </c>
      <c r="P3625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3">
        <f t="shared" si="396"/>
        <v>41828.736921296295</v>
      </c>
      <c r="T3625" s="13">
        <f t="shared" si="397"/>
        <v>41846.291666666664</v>
      </c>
      <c r="U3625">
        <f t="shared" si="398"/>
        <v>500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92"/>
        <v>1.0493333333333332</v>
      </c>
      <c r="P3626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3">
        <f t="shared" si="396"/>
        <v>42545.774189814809</v>
      </c>
      <c r="T3626" s="13">
        <f t="shared" si="397"/>
        <v>42605.774189814809</v>
      </c>
      <c r="U3626">
        <f t="shared" si="398"/>
        <v>148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92"/>
        <v>1.0266666666666666</v>
      </c>
      <c r="P3627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3">
        <f t="shared" si="396"/>
        <v>42157.652511574073</v>
      </c>
      <c r="T3627" s="13">
        <f t="shared" si="397"/>
        <v>42187.652511574073</v>
      </c>
      <c r="U3627">
        <f t="shared" si="398"/>
        <v>80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92"/>
        <v>1.0182500000000001</v>
      </c>
      <c r="P3628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3">
        <f t="shared" si="396"/>
        <v>41846.667326388888</v>
      </c>
      <c r="T3628" s="13">
        <f t="shared" si="397"/>
        <v>41867.667326388888</v>
      </c>
      <c r="U3628">
        <f t="shared" si="398"/>
        <v>73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92"/>
        <v>1</v>
      </c>
      <c r="P3629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3">
        <f t="shared" si="396"/>
        <v>42460.741747685184</v>
      </c>
      <c r="T3629" s="13">
        <f t="shared" si="397"/>
        <v>42511.165972222225</v>
      </c>
      <c r="U3629">
        <f t="shared" si="398"/>
        <v>0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92"/>
        <v>0</v>
      </c>
      <c r="P3630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13">
        <f t="shared" si="396"/>
        <v>42291.833287037036</v>
      </c>
      <c r="T3630" s="13">
        <f t="shared" si="397"/>
        <v>42351.874953703707</v>
      </c>
      <c r="U3630">
        <f t="shared" si="398"/>
        <v>-100000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92"/>
        <v>1.9999999999999999E-6</v>
      </c>
      <c r="P3631">
        <f t="shared" si="393"/>
        <v>1</v>
      </c>
      <c r="Q3631" t="str">
        <f t="shared" si="394"/>
        <v>theater</v>
      </c>
      <c r="R3631" t="str">
        <f t="shared" si="395"/>
        <v>musical</v>
      </c>
      <c r="S3631" s="13">
        <f t="shared" si="396"/>
        <v>42437.094490740739</v>
      </c>
      <c r="T3631" s="13">
        <f t="shared" si="397"/>
        <v>42495.708333333328</v>
      </c>
      <c r="U3631">
        <f t="shared" si="398"/>
        <v>-999998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92"/>
        <v>3.3333333333333332E-4</v>
      </c>
      <c r="P3632">
        <f t="shared" si="393"/>
        <v>1</v>
      </c>
      <c r="Q3632" t="str">
        <f t="shared" si="394"/>
        <v>theater</v>
      </c>
      <c r="R3632" t="str">
        <f t="shared" si="395"/>
        <v>musical</v>
      </c>
      <c r="S3632" s="13">
        <f t="shared" si="396"/>
        <v>41942.84710648148</v>
      </c>
      <c r="T3632" s="13">
        <f t="shared" si="397"/>
        <v>41972.888773148152</v>
      </c>
      <c r="U3632">
        <f t="shared" si="398"/>
        <v>-2999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92"/>
        <v>0.51023391812865493</v>
      </c>
      <c r="P3633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3">
        <f t="shared" si="396"/>
        <v>41880.753437499996</v>
      </c>
      <c r="T3633" s="13">
        <f t="shared" si="397"/>
        <v>41905.165972222225</v>
      </c>
      <c r="U3633">
        <f t="shared" si="398"/>
        <v>-8375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92"/>
        <v>0.2</v>
      </c>
      <c r="P3634">
        <f t="shared" si="393"/>
        <v>100</v>
      </c>
      <c r="Q3634" t="str">
        <f t="shared" si="394"/>
        <v>theater</v>
      </c>
      <c r="R3634" t="str">
        <f t="shared" si="395"/>
        <v>musical</v>
      </c>
      <c r="S3634" s="13">
        <f t="shared" si="396"/>
        <v>41946.936909722222</v>
      </c>
      <c r="T3634" s="13">
        <f t="shared" si="397"/>
        <v>41966.936909722222</v>
      </c>
      <c r="U3634">
        <f t="shared" si="398"/>
        <v>-400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92"/>
        <v>0.35239999999999999</v>
      </c>
      <c r="P3635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3">
        <f t="shared" si="396"/>
        <v>42649.623460648145</v>
      </c>
      <c r="T3635" s="13">
        <f t="shared" si="397"/>
        <v>42693.041666666672</v>
      </c>
      <c r="U3635">
        <f t="shared" si="398"/>
        <v>-3238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92"/>
        <v>4.2466666666666666E-2</v>
      </c>
      <c r="P3636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3">
        <f t="shared" si="396"/>
        <v>42701.166365740741</v>
      </c>
      <c r="T3636" s="13">
        <f t="shared" si="397"/>
        <v>42749.165972222225</v>
      </c>
      <c r="U3636">
        <f t="shared" si="398"/>
        <v>-71815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92"/>
        <v>0.36457142857142855</v>
      </c>
      <c r="P3637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3">
        <f t="shared" si="396"/>
        <v>42450.88282407407</v>
      </c>
      <c r="T3637" s="13">
        <f t="shared" si="397"/>
        <v>42480.88282407407</v>
      </c>
      <c r="U3637">
        <f t="shared" si="398"/>
        <v>-2224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92"/>
        <v>0</v>
      </c>
      <c r="P3638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13">
        <f t="shared" si="396"/>
        <v>42226.694780092599</v>
      </c>
      <c r="T3638" s="13">
        <f t="shared" si="397"/>
        <v>42261.694780092599</v>
      </c>
      <c r="U3638">
        <f t="shared" si="398"/>
        <v>-150000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92"/>
        <v>0.30866666666666664</v>
      </c>
      <c r="P3639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3">
        <f t="shared" si="396"/>
        <v>41975.700636574074</v>
      </c>
      <c r="T3639" s="13">
        <f t="shared" si="397"/>
        <v>42005.700636574074</v>
      </c>
      <c r="U3639">
        <f t="shared" si="398"/>
        <v>-2074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92"/>
        <v>6.545454545454546E-2</v>
      </c>
      <c r="P3640">
        <f t="shared" si="393"/>
        <v>108</v>
      </c>
      <c r="Q3640" t="str">
        <f t="shared" si="394"/>
        <v>theater</v>
      </c>
      <c r="R3640" t="str">
        <f t="shared" si="395"/>
        <v>musical</v>
      </c>
      <c r="S3640" s="13">
        <f t="shared" si="396"/>
        <v>42053.672824074078</v>
      </c>
      <c r="T3640" s="13">
        <f t="shared" si="397"/>
        <v>42113.631157407406</v>
      </c>
      <c r="U3640">
        <f t="shared" si="398"/>
        <v>-3084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92"/>
        <v>4.0000000000000003E-5</v>
      </c>
      <c r="P3641">
        <f t="shared" si="393"/>
        <v>1</v>
      </c>
      <c r="Q3641" t="str">
        <f t="shared" si="394"/>
        <v>theater</v>
      </c>
      <c r="R3641" t="str">
        <f t="shared" si="395"/>
        <v>musical</v>
      </c>
      <c r="S3641" s="13">
        <f t="shared" si="396"/>
        <v>42590.677152777775</v>
      </c>
      <c r="T3641" s="13">
        <f t="shared" si="397"/>
        <v>42650.632638888885</v>
      </c>
      <c r="U3641">
        <f t="shared" si="398"/>
        <v>-24999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92"/>
        <v>5.5E-2</v>
      </c>
      <c r="P3642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3">
        <f t="shared" si="396"/>
        <v>42104.781597222223</v>
      </c>
      <c r="T3642" s="13">
        <f t="shared" si="397"/>
        <v>42134.781597222223</v>
      </c>
      <c r="U3642">
        <f t="shared" si="398"/>
        <v>-945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92"/>
        <v>0</v>
      </c>
      <c r="P3643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13">
        <f t="shared" si="396"/>
        <v>41899.627071759263</v>
      </c>
      <c r="T3643" s="13">
        <f t="shared" si="397"/>
        <v>41917.208333333336</v>
      </c>
      <c r="U3643">
        <f t="shared" si="398"/>
        <v>-3000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92"/>
        <v>2.1428571428571429E-2</v>
      </c>
      <c r="P3644">
        <f t="shared" si="393"/>
        <v>7.5</v>
      </c>
      <c r="Q3644" t="str">
        <f t="shared" si="394"/>
        <v>theater</v>
      </c>
      <c r="R3644" t="str">
        <f t="shared" si="395"/>
        <v>musical</v>
      </c>
      <c r="S3644" s="13">
        <f t="shared" si="396"/>
        <v>42297.816284722227</v>
      </c>
      <c r="T3644" s="13">
        <f t="shared" si="397"/>
        <v>42338.708333333328</v>
      </c>
      <c r="U3644">
        <f t="shared" si="398"/>
        <v>-685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92"/>
        <v>0</v>
      </c>
      <c r="P3645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13">
        <f t="shared" si="396"/>
        <v>42285.143969907411</v>
      </c>
      <c r="T3645" s="13">
        <f t="shared" si="397"/>
        <v>42325.185636574075</v>
      </c>
      <c r="U3645">
        <f t="shared" si="398"/>
        <v>-25000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92"/>
        <v>0.16420000000000001</v>
      </c>
      <c r="P3646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3">
        <f t="shared" si="396"/>
        <v>42409.241747685184</v>
      </c>
      <c r="T3646" s="13">
        <f t="shared" si="397"/>
        <v>42437.207638888889</v>
      </c>
      <c r="U3646">
        <f t="shared" si="398"/>
        <v>-4179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92"/>
        <v>1E-3</v>
      </c>
      <c r="P3647">
        <f t="shared" si="393"/>
        <v>1</v>
      </c>
      <c r="Q3647" t="str">
        <f t="shared" si="394"/>
        <v>theater</v>
      </c>
      <c r="R3647" t="str">
        <f t="shared" si="395"/>
        <v>musical</v>
      </c>
      <c r="S3647" s="13">
        <f t="shared" si="396"/>
        <v>42665.970347222217</v>
      </c>
      <c r="T3647" s="13">
        <f t="shared" si="397"/>
        <v>42696.012013888889</v>
      </c>
      <c r="U3647">
        <f t="shared" si="398"/>
        <v>-999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92"/>
        <v>4.8099999999999997E-2</v>
      </c>
      <c r="P3648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3">
        <f t="shared" si="396"/>
        <v>42140.421319444446</v>
      </c>
      <c r="T3648" s="13">
        <f t="shared" si="397"/>
        <v>42171.979166666672</v>
      </c>
      <c r="U3648">
        <f t="shared" si="398"/>
        <v>-9519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92"/>
        <v>0.06</v>
      </c>
      <c r="P3649">
        <f t="shared" si="393"/>
        <v>15</v>
      </c>
      <c r="Q3649" t="str">
        <f t="shared" si="394"/>
        <v>theater</v>
      </c>
      <c r="R3649" t="str">
        <f t="shared" si="395"/>
        <v>musical</v>
      </c>
      <c r="S3649" s="13">
        <f t="shared" si="396"/>
        <v>42598.749155092592</v>
      </c>
      <c r="T3649" s="13">
        <f t="shared" si="397"/>
        <v>42643.749155092592</v>
      </c>
      <c r="U3649">
        <f t="shared" si="398"/>
        <v>-470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92"/>
        <v>1.003825</v>
      </c>
      <c r="P3650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3">
        <f t="shared" si="396"/>
        <v>41887.292187500003</v>
      </c>
      <c r="T3650" s="13">
        <f t="shared" si="397"/>
        <v>41917.292187500003</v>
      </c>
      <c r="U3650">
        <f t="shared" si="398"/>
        <v>153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99">E3651/D3651</f>
        <v>1.04</v>
      </c>
      <c r="P3651">
        <f t="shared" ref="P3651:P3714" si="400">E3651/L3651</f>
        <v>97.5</v>
      </c>
      <c r="Q3651" t="str">
        <f t="shared" ref="Q3651:Q3714" si="401">LEFT(N3651,SEARCH("/",N3651,1)-1)</f>
        <v>theater</v>
      </c>
      <c r="R3651" t="str">
        <f t="shared" ref="R3651:R3714" si="402">MID(N3651,SEARCH("/",N3651,1)+1,50)</f>
        <v>plays</v>
      </c>
      <c r="S3651" s="13">
        <f t="shared" ref="S3651:S3714" si="403">(((J3651/60)/60)/24)+DATE(1970,1,1)</f>
        <v>41780.712893518517</v>
      </c>
      <c r="T3651" s="13">
        <f t="shared" ref="T3651:T3714" si="404">(((I3651/60)/60)/24)+DATE(1970,1,1)</f>
        <v>41806.712893518517</v>
      </c>
      <c r="U3651">
        <f t="shared" ref="U3651:U3714" si="405">E3651-D3651</f>
        <v>30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99"/>
        <v>1</v>
      </c>
      <c r="P3652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3">
        <f t="shared" si="403"/>
        <v>42381.478981481487</v>
      </c>
      <c r="T3652" s="13">
        <f t="shared" si="404"/>
        <v>42402.478981481487</v>
      </c>
      <c r="U3652">
        <f t="shared" si="405"/>
        <v>0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99"/>
        <v>1.04</v>
      </c>
      <c r="P3653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3">
        <f t="shared" si="403"/>
        <v>41828.646319444444</v>
      </c>
      <c r="T3653" s="13">
        <f t="shared" si="404"/>
        <v>41861.665972222225</v>
      </c>
      <c r="U3653">
        <f t="shared" si="405"/>
        <v>20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99"/>
        <v>2.5066666666666668</v>
      </c>
      <c r="P3654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3">
        <f t="shared" si="403"/>
        <v>42596.644699074073</v>
      </c>
      <c r="T3654" s="13">
        <f t="shared" si="404"/>
        <v>42607.165972222225</v>
      </c>
      <c r="U3654">
        <f t="shared" si="405"/>
        <v>452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99"/>
        <v>1.0049999999999999</v>
      </c>
      <c r="P3655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3">
        <f t="shared" si="403"/>
        <v>42191.363506944443</v>
      </c>
      <c r="T3655" s="13">
        <f t="shared" si="404"/>
        <v>42221.363506944443</v>
      </c>
      <c r="U3655">
        <f t="shared" si="405"/>
        <v>10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99"/>
        <v>1.744</v>
      </c>
      <c r="P3656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3">
        <f t="shared" si="403"/>
        <v>42440.416504629626</v>
      </c>
      <c r="T3656" s="13">
        <f t="shared" si="404"/>
        <v>42463.708333333328</v>
      </c>
      <c r="U3656">
        <f t="shared" si="405"/>
        <v>1116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99"/>
        <v>1.1626000000000001</v>
      </c>
      <c r="P3657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3">
        <f t="shared" si="403"/>
        <v>42173.803217592591</v>
      </c>
      <c r="T3657" s="13">
        <f t="shared" si="404"/>
        <v>42203.290972222225</v>
      </c>
      <c r="U3657">
        <f t="shared" si="405"/>
        <v>813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99"/>
        <v>1.0582</v>
      </c>
      <c r="P3658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3">
        <f t="shared" si="403"/>
        <v>42737.910138888896</v>
      </c>
      <c r="T3658" s="13">
        <f t="shared" si="404"/>
        <v>42767.957638888889</v>
      </c>
      <c r="U3658">
        <f t="shared" si="405"/>
        <v>291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99"/>
        <v>1.1074999999999999</v>
      </c>
      <c r="P3659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3">
        <f t="shared" si="403"/>
        <v>42499.629849537043</v>
      </c>
      <c r="T3659" s="13">
        <f t="shared" si="404"/>
        <v>42522.904166666667</v>
      </c>
      <c r="U3659">
        <f t="shared" si="405"/>
        <v>215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99"/>
        <v>1.0066666666666666</v>
      </c>
      <c r="P3660">
        <f t="shared" si="400"/>
        <v>75.5</v>
      </c>
      <c r="Q3660" t="str">
        <f t="shared" si="401"/>
        <v>theater</v>
      </c>
      <c r="R3660" t="str">
        <f t="shared" si="402"/>
        <v>plays</v>
      </c>
      <c r="S3660" s="13">
        <f t="shared" si="403"/>
        <v>41775.858564814815</v>
      </c>
      <c r="T3660" s="13">
        <f t="shared" si="404"/>
        <v>41822.165972222225</v>
      </c>
      <c r="U3660">
        <f t="shared" si="405"/>
        <v>10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99"/>
        <v>1.0203333333333333</v>
      </c>
      <c r="P3661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3">
        <f t="shared" si="403"/>
        <v>42055.277199074073</v>
      </c>
      <c r="T3661" s="13">
        <f t="shared" si="404"/>
        <v>42082.610416666663</v>
      </c>
      <c r="U3661">
        <f t="shared" si="405"/>
        <v>61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99"/>
        <v>1</v>
      </c>
      <c r="P3662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3">
        <f t="shared" si="403"/>
        <v>41971.881076388891</v>
      </c>
      <c r="T3662" s="13">
        <f t="shared" si="404"/>
        <v>41996.881076388891</v>
      </c>
      <c r="U3662">
        <f t="shared" si="405"/>
        <v>0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99"/>
        <v>1.1100000000000001</v>
      </c>
      <c r="P3663">
        <f t="shared" si="400"/>
        <v>92.5</v>
      </c>
      <c r="Q3663" t="str">
        <f t="shared" si="401"/>
        <v>theater</v>
      </c>
      <c r="R3663" t="str">
        <f t="shared" si="402"/>
        <v>plays</v>
      </c>
      <c r="S3663" s="13">
        <f t="shared" si="403"/>
        <v>42447.896666666667</v>
      </c>
      <c r="T3663" s="13">
        <f t="shared" si="404"/>
        <v>42470.166666666672</v>
      </c>
      <c r="U3663">
        <f t="shared" si="405"/>
        <v>330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99"/>
        <v>1.0142500000000001</v>
      </c>
      <c r="P3664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3">
        <f t="shared" si="403"/>
        <v>42064.220069444447</v>
      </c>
      <c r="T3664" s="13">
        <f t="shared" si="404"/>
        <v>42094.178402777776</v>
      </c>
      <c r="U3664">
        <f t="shared" si="405"/>
        <v>114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99"/>
        <v>1.04</v>
      </c>
      <c r="P3665">
        <f t="shared" si="400"/>
        <v>26</v>
      </c>
      <c r="Q3665" t="str">
        <f t="shared" si="401"/>
        <v>theater</v>
      </c>
      <c r="R3665" t="str">
        <f t="shared" si="402"/>
        <v>plays</v>
      </c>
      <c r="S3665" s="13">
        <f t="shared" si="403"/>
        <v>42665.451736111107</v>
      </c>
      <c r="T3665" s="13">
        <f t="shared" si="404"/>
        <v>42725.493402777778</v>
      </c>
      <c r="U3665">
        <f t="shared" si="405"/>
        <v>9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99"/>
        <v>1.09375</v>
      </c>
      <c r="P3666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3">
        <f t="shared" si="403"/>
        <v>42523.248715277776</v>
      </c>
      <c r="T3666" s="13">
        <f t="shared" si="404"/>
        <v>42537.248715277776</v>
      </c>
      <c r="U3666">
        <f t="shared" si="405"/>
        <v>75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99"/>
        <v>1.1516129032258065</v>
      </c>
      <c r="P3667">
        <f t="shared" si="400"/>
        <v>51</v>
      </c>
      <c r="Q3667" t="str">
        <f t="shared" si="401"/>
        <v>theater</v>
      </c>
      <c r="R3667" t="str">
        <f t="shared" si="402"/>
        <v>plays</v>
      </c>
      <c r="S3667" s="13">
        <f t="shared" si="403"/>
        <v>42294.808124999996</v>
      </c>
      <c r="T3667" s="13">
        <f t="shared" si="404"/>
        <v>42305.829166666663</v>
      </c>
      <c r="U3667">
        <f t="shared" si="405"/>
        <v>94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99"/>
        <v>1</v>
      </c>
      <c r="P3668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3">
        <f t="shared" si="403"/>
        <v>41822.90488425926</v>
      </c>
      <c r="T3668" s="13">
        <f t="shared" si="404"/>
        <v>41844.291666666664</v>
      </c>
      <c r="U3668">
        <f t="shared" si="405"/>
        <v>0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99"/>
        <v>1.0317033333333334</v>
      </c>
      <c r="P3669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3">
        <f t="shared" si="403"/>
        <v>42173.970127314817</v>
      </c>
      <c r="T3669" s="13">
        <f t="shared" si="404"/>
        <v>42203.970127314817</v>
      </c>
      <c r="U3669">
        <f t="shared" si="405"/>
        <v>95.110000000000127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99"/>
        <v>1.0349999999999999</v>
      </c>
      <c r="P3670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3">
        <f t="shared" si="403"/>
        <v>42185.556157407409</v>
      </c>
      <c r="T3670" s="13">
        <f t="shared" si="404"/>
        <v>42208.772916666669</v>
      </c>
      <c r="U3670">
        <f t="shared" si="405"/>
        <v>35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99"/>
        <v>1.3819999999999999</v>
      </c>
      <c r="P3671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3">
        <f t="shared" si="403"/>
        <v>42136.675196759257</v>
      </c>
      <c r="T3671" s="13">
        <f t="shared" si="404"/>
        <v>42166.675196759257</v>
      </c>
      <c r="U3671">
        <f t="shared" si="405"/>
        <v>382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99"/>
        <v>1.0954545454545455</v>
      </c>
      <c r="P3672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3">
        <f t="shared" si="403"/>
        <v>42142.514016203699</v>
      </c>
      <c r="T3672" s="13">
        <f t="shared" si="404"/>
        <v>42155.958333333328</v>
      </c>
      <c r="U3672">
        <f t="shared" si="405"/>
        <v>21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99"/>
        <v>1.0085714285714287</v>
      </c>
      <c r="P3673">
        <f t="shared" si="400"/>
        <v>88.25</v>
      </c>
      <c r="Q3673" t="str">
        <f t="shared" si="401"/>
        <v>theater</v>
      </c>
      <c r="R3673" t="str">
        <f t="shared" si="402"/>
        <v>plays</v>
      </c>
      <c r="S3673" s="13">
        <f t="shared" si="403"/>
        <v>41820.62809027778</v>
      </c>
      <c r="T3673" s="13">
        <f t="shared" si="404"/>
        <v>41841.165972222225</v>
      </c>
      <c r="U3673">
        <f t="shared" si="405"/>
        <v>30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99"/>
        <v>1.0153333333333334</v>
      </c>
      <c r="P3674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3">
        <f t="shared" si="403"/>
        <v>41878.946574074071</v>
      </c>
      <c r="T3674" s="13">
        <f t="shared" si="404"/>
        <v>41908.946574074071</v>
      </c>
      <c r="U3674">
        <f t="shared" si="405"/>
        <v>46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99"/>
        <v>1.13625</v>
      </c>
      <c r="P3675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3">
        <f t="shared" si="403"/>
        <v>41914.295104166667</v>
      </c>
      <c r="T3675" s="13">
        <f t="shared" si="404"/>
        <v>41948.536111111112</v>
      </c>
      <c r="U3675">
        <f t="shared" si="405"/>
        <v>545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99"/>
        <v>1</v>
      </c>
      <c r="P3676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3">
        <f t="shared" si="403"/>
        <v>42556.873020833329</v>
      </c>
      <c r="T3676" s="13">
        <f t="shared" si="404"/>
        <v>42616.873020833329</v>
      </c>
      <c r="U3676">
        <f t="shared" si="405"/>
        <v>0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99"/>
        <v>1.4</v>
      </c>
      <c r="P3677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3">
        <f t="shared" si="403"/>
        <v>42493.597013888888</v>
      </c>
      <c r="T3677" s="13">
        <f t="shared" si="404"/>
        <v>42505.958333333328</v>
      </c>
      <c r="U3677">
        <f t="shared" si="405"/>
        <v>20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99"/>
        <v>1.2875000000000001</v>
      </c>
      <c r="P3678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3">
        <f t="shared" si="403"/>
        <v>41876.815787037034</v>
      </c>
      <c r="T3678" s="13">
        <f t="shared" si="404"/>
        <v>41894.815787037034</v>
      </c>
      <c r="U3678">
        <f t="shared" si="405"/>
        <v>230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99"/>
        <v>1.0290416666666666</v>
      </c>
      <c r="P3679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3">
        <f t="shared" si="403"/>
        <v>41802.574282407404</v>
      </c>
      <c r="T3679" s="13">
        <f t="shared" si="404"/>
        <v>41823.165972222225</v>
      </c>
      <c r="U3679">
        <f t="shared" si="405"/>
        <v>348.5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99"/>
        <v>1.0249999999999999</v>
      </c>
      <c r="P3680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3">
        <f t="shared" si="403"/>
        <v>42120.531226851846</v>
      </c>
      <c r="T3680" s="13">
        <f t="shared" si="404"/>
        <v>42155.531226851846</v>
      </c>
      <c r="U3680">
        <f t="shared" si="405"/>
        <v>50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99"/>
        <v>1.101</v>
      </c>
      <c r="P3681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3">
        <f t="shared" si="403"/>
        <v>41786.761354166665</v>
      </c>
      <c r="T3681" s="13">
        <f t="shared" si="404"/>
        <v>41821.207638888889</v>
      </c>
      <c r="U3681">
        <f t="shared" si="405"/>
        <v>202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99"/>
        <v>1.1276666666666666</v>
      </c>
      <c r="P3682">
        <f t="shared" si="400"/>
        <v>99.5</v>
      </c>
      <c r="Q3682" t="str">
        <f t="shared" si="401"/>
        <v>theater</v>
      </c>
      <c r="R3682" t="str">
        <f t="shared" si="402"/>
        <v>plays</v>
      </c>
      <c r="S3682" s="13">
        <f t="shared" si="403"/>
        <v>42627.454097222217</v>
      </c>
      <c r="T3682" s="13">
        <f t="shared" si="404"/>
        <v>42648.454097222217</v>
      </c>
      <c r="U3682">
        <f t="shared" si="405"/>
        <v>383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99"/>
        <v>1.119</v>
      </c>
      <c r="P3683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3">
        <f t="shared" si="403"/>
        <v>42374.651504629626</v>
      </c>
      <c r="T3683" s="13">
        <f t="shared" si="404"/>
        <v>42384.651504629626</v>
      </c>
      <c r="U3683">
        <f t="shared" si="405"/>
        <v>119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99"/>
        <v>1.3919999999999999</v>
      </c>
      <c r="P3684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3">
        <f t="shared" si="403"/>
        <v>41772.685393518521</v>
      </c>
      <c r="T3684" s="13">
        <f t="shared" si="404"/>
        <v>41806.290972222225</v>
      </c>
      <c r="U3684">
        <f t="shared" si="405"/>
        <v>1176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99"/>
        <v>1.1085714285714285</v>
      </c>
      <c r="P3685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3">
        <f t="shared" si="403"/>
        <v>42633.116851851853</v>
      </c>
      <c r="T3685" s="13">
        <f t="shared" si="404"/>
        <v>42663.116851851853</v>
      </c>
      <c r="U3685">
        <f t="shared" si="405"/>
        <v>380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99"/>
        <v>1.3906666666666667</v>
      </c>
      <c r="P3686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3">
        <f t="shared" si="403"/>
        <v>42219.180393518516</v>
      </c>
      <c r="T3686" s="13">
        <f t="shared" si="404"/>
        <v>42249.180393518516</v>
      </c>
      <c r="U3686">
        <f t="shared" si="405"/>
        <v>293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99"/>
        <v>1.0569999999999999</v>
      </c>
      <c r="P3687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3">
        <f t="shared" si="403"/>
        <v>41753.593275462961</v>
      </c>
      <c r="T3687" s="13">
        <f t="shared" si="404"/>
        <v>41778.875</v>
      </c>
      <c r="U3687">
        <f t="shared" si="405"/>
        <v>285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99"/>
        <v>1.0142857142857142</v>
      </c>
      <c r="P3688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3">
        <f t="shared" si="403"/>
        <v>42230.662731481483</v>
      </c>
      <c r="T3688" s="13">
        <f t="shared" si="404"/>
        <v>42245.165972222225</v>
      </c>
      <c r="U3688">
        <f t="shared" si="405"/>
        <v>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99"/>
        <v>1.0024500000000001</v>
      </c>
      <c r="P3689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3">
        <f t="shared" si="403"/>
        <v>41787.218229166669</v>
      </c>
      <c r="T3689" s="13">
        <f t="shared" si="404"/>
        <v>41817.218229166669</v>
      </c>
      <c r="U3689">
        <f t="shared" si="405"/>
        <v>12.25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99"/>
        <v>1.0916666666666666</v>
      </c>
      <c r="P3690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3">
        <f t="shared" si="403"/>
        <v>41829.787083333329</v>
      </c>
      <c r="T3690" s="13">
        <f t="shared" si="404"/>
        <v>41859.787083333329</v>
      </c>
      <c r="U3690">
        <f t="shared" si="405"/>
        <v>275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99"/>
        <v>1.1833333333333333</v>
      </c>
      <c r="P3691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3">
        <f t="shared" si="403"/>
        <v>42147.826840277776</v>
      </c>
      <c r="T3691" s="13">
        <f t="shared" si="404"/>
        <v>42176.934027777781</v>
      </c>
      <c r="U3691">
        <f t="shared" si="405"/>
        <v>550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99"/>
        <v>1.2</v>
      </c>
      <c r="P3692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3">
        <f t="shared" si="403"/>
        <v>41940.598182870373</v>
      </c>
      <c r="T3692" s="13">
        <f t="shared" si="404"/>
        <v>41970.639849537038</v>
      </c>
      <c r="U3692">
        <f t="shared" si="405"/>
        <v>300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99"/>
        <v>1.2796000000000001</v>
      </c>
      <c r="P3693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3">
        <f t="shared" si="403"/>
        <v>42020.700567129628</v>
      </c>
      <c r="T3693" s="13">
        <f t="shared" si="404"/>
        <v>42065.207638888889</v>
      </c>
      <c r="U3693">
        <f t="shared" si="405"/>
        <v>11184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99"/>
        <v>1.26</v>
      </c>
      <c r="P3694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3">
        <f t="shared" si="403"/>
        <v>41891.96503472222</v>
      </c>
      <c r="T3694" s="13">
        <f t="shared" si="404"/>
        <v>41901</v>
      </c>
      <c r="U3694">
        <f t="shared" si="405"/>
        <v>260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99"/>
        <v>1.2912912912912913</v>
      </c>
      <c r="P3695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3">
        <f t="shared" si="403"/>
        <v>42309.191307870366</v>
      </c>
      <c r="T3695" s="13">
        <f t="shared" si="404"/>
        <v>42338.9375</v>
      </c>
      <c r="U3695">
        <f t="shared" si="405"/>
        <v>97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99"/>
        <v>1.0742857142857143</v>
      </c>
      <c r="P3696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3">
        <f t="shared" si="403"/>
        <v>42490.133877314816</v>
      </c>
      <c r="T3696" s="13">
        <f t="shared" si="404"/>
        <v>42527.083333333328</v>
      </c>
      <c r="U3696">
        <f t="shared" si="405"/>
        <v>260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99"/>
        <v>1.00125</v>
      </c>
      <c r="P3697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3">
        <f t="shared" si="403"/>
        <v>41995.870486111111</v>
      </c>
      <c r="T3697" s="13">
        <f t="shared" si="404"/>
        <v>42015.870486111111</v>
      </c>
      <c r="U3697">
        <f t="shared" si="405"/>
        <v>5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99"/>
        <v>1.55</v>
      </c>
      <c r="P3698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3">
        <f t="shared" si="403"/>
        <v>41988.617083333331</v>
      </c>
      <c r="T3698" s="13">
        <f t="shared" si="404"/>
        <v>42048.617083333331</v>
      </c>
      <c r="U3698">
        <f t="shared" si="405"/>
        <v>1100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99"/>
        <v>1.08</v>
      </c>
      <c r="P3699">
        <f t="shared" si="400"/>
        <v>72</v>
      </c>
      <c r="Q3699" t="str">
        <f t="shared" si="401"/>
        <v>theater</v>
      </c>
      <c r="R3699" t="str">
        <f t="shared" si="402"/>
        <v>plays</v>
      </c>
      <c r="S3699" s="13">
        <f t="shared" si="403"/>
        <v>42479.465833333335</v>
      </c>
      <c r="T3699" s="13">
        <f t="shared" si="404"/>
        <v>42500.465833333335</v>
      </c>
      <c r="U3699">
        <f t="shared" si="405"/>
        <v>160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99"/>
        <v>1.1052</v>
      </c>
      <c r="P3700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3">
        <f t="shared" si="403"/>
        <v>42401.806562500002</v>
      </c>
      <c r="T3700" s="13">
        <f t="shared" si="404"/>
        <v>42431.806562500002</v>
      </c>
      <c r="U3700">
        <f t="shared" si="405"/>
        <v>526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99"/>
        <v>1.008</v>
      </c>
      <c r="P3701">
        <f t="shared" si="400"/>
        <v>63</v>
      </c>
      <c r="Q3701" t="str">
        <f t="shared" si="401"/>
        <v>theater</v>
      </c>
      <c r="R3701" t="str">
        <f t="shared" si="402"/>
        <v>plays</v>
      </c>
      <c r="S3701" s="13">
        <f t="shared" si="403"/>
        <v>41897.602037037039</v>
      </c>
      <c r="T3701" s="13">
        <f t="shared" si="404"/>
        <v>41927.602037037039</v>
      </c>
      <c r="U3701">
        <f t="shared" si="405"/>
        <v>20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99"/>
        <v>1.212</v>
      </c>
      <c r="P3702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3">
        <f t="shared" si="403"/>
        <v>41882.585648148146</v>
      </c>
      <c r="T3702" s="13">
        <f t="shared" si="404"/>
        <v>41912.666666666664</v>
      </c>
      <c r="U3702">
        <f t="shared" si="405"/>
        <v>106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99"/>
        <v>1.0033333333333334</v>
      </c>
      <c r="P3703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3">
        <f t="shared" si="403"/>
        <v>42129.541585648149</v>
      </c>
      <c r="T3703" s="13">
        <f t="shared" si="404"/>
        <v>42159.541585648149</v>
      </c>
      <c r="U3703">
        <f t="shared" si="405"/>
        <v>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99"/>
        <v>1.0916666666666666</v>
      </c>
      <c r="P3704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3">
        <f t="shared" si="403"/>
        <v>42524.53800925926</v>
      </c>
      <c r="T3704" s="13">
        <f t="shared" si="404"/>
        <v>42561.957638888889</v>
      </c>
      <c r="U3704">
        <f t="shared" si="405"/>
        <v>275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99"/>
        <v>1.2342857142857142</v>
      </c>
      <c r="P3705">
        <f t="shared" si="400"/>
        <v>43.2</v>
      </c>
      <c r="Q3705" t="str">
        <f t="shared" si="401"/>
        <v>theater</v>
      </c>
      <c r="R3705" t="str">
        <f t="shared" si="402"/>
        <v>plays</v>
      </c>
      <c r="S3705" s="13">
        <f t="shared" si="403"/>
        <v>42556.504490740743</v>
      </c>
      <c r="T3705" s="13">
        <f t="shared" si="404"/>
        <v>42595.290972222225</v>
      </c>
      <c r="U3705">
        <f t="shared" si="405"/>
        <v>246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99"/>
        <v>1.3633666666666666</v>
      </c>
      <c r="P3706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3">
        <f t="shared" si="403"/>
        <v>42461.689745370371</v>
      </c>
      <c r="T3706" s="13">
        <f t="shared" si="404"/>
        <v>42521.689745370371</v>
      </c>
      <c r="U3706">
        <f t="shared" si="405"/>
        <v>109.00999999999999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99"/>
        <v>1.0346657233816767</v>
      </c>
      <c r="P3707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3">
        <f t="shared" si="403"/>
        <v>41792.542986111112</v>
      </c>
      <c r="T3707" s="13">
        <f t="shared" si="404"/>
        <v>41813.75</v>
      </c>
      <c r="U3707">
        <f t="shared" si="405"/>
        <v>98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99"/>
        <v>1.2133333333333334</v>
      </c>
      <c r="P3708">
        <f t="shared" si="400"/>
        <v>140</v>
      </c>
      <c r="Q3708" t="str">
        <f t="shared" si="401"/>
        <v>theater</v>
      </c>
      <c r="R3708" t="str">
        <f t="shared" si="402"/>
        <v>plays</v>
      </c>
      <c r="S3708" s="13">
        <f t="shared" si="403"/>
        <v>41879.913761574076</v>
      </c>
      <c r="T3708" s="13">
        <f t="shared" si="404"/>
        <v>41894.913761574076</v>
      </c>
      <c r="U3708">
        <f t="shared" si="405"/>
        <v>320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99"/>
        <v>1.86</v>
      </c>
      <c r="P3709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3">
        <f t="shared" si="403"/>
        <v>42552.048356481479</v>
      </c>
      <c r="T3709" s="13">
        <f t="shared" si="404"/>
        <v>42573.226388888885</v>
      </c>
      <c r="U3709">
        <f t="shared" si="405"/>
        <v>860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99"/>
        <v>3</v>
      </c>
      <c r="P3710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3">
        <f t="shared" si="403"/>
        <v>41810.142199074071</v>
      </c>
      <c r="T3710" s="13">
        <f t="shared" si="404"/>
        <v>41824.142199074071</v>
      </c>
      <c r="U3710">
        <f t="shared" si="405"/>
        <v>1400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99"/>
        <v>1.0825</v>
      </c>
      <c r="P3711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3">
        <f t="shared" si="403"/>
        <v>41785.707708333335</v>
      </c>
      <c r="T3711" s="13">
        <f t="shared" si="404"/>
        <v>41815.707708333335</v>
      </c>
      <c r="U3711">
        <f t="shared" si="405"/>
        <v>82.5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99"/>
        <v>1.4115384615384616</v>
      </c>
      <c r="P3712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3">
        <f t="shared" si="403"/>
        <v>42072.576249999998</v>
      </c>
      <c r="T3712" s="13">
        <f t="shared" si="404"/>
        <v>42097.576249999998</v>
      </c>
      <c r="U3712">
        <f t="shared" si="405"/>
        <v>535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99"/>
        <v>1.1399999999999999</v>
      </c>
      <c r="P3713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3">
        <f t="shared" si="403"/>
        <v>41779.724224537036</v>
      </c>
      <c r="T3713" s="13">
        <f t="shared" si="404"/>
        <v>41805.666666666664</v>
      </c>
      <c r="U3713">
        <f t="shared" si="405"/>
        <v>70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99"/>
        <v>1.5373333333333334</v>
      </c>
      <c r="P3714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3">
        <f t="shared" si="403"/>
        <v>42134.172071759262</v>
      </c>
      <c r="T3714" s="13">
        <f t="shared" si="404"/>
        <v>42155.290972222225</v>
      </c>
      <c r="U3714">
        <f t="shared" si="405"/>
        <v>4030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406">E3715/D3715</f>
        <v>1.0149999999999999</v>
      </c>
      <c r="P3715">
        <f t="shared" ref="P3715:P3778" si="407">E3715/L3715</f>
        <v>106.84210526315789</v>
      </c>
      <c r="Q3715" t="str">
        <f t="shared" ref="Q3715:Q3778" si="408">LEFT(N3715,SEARCH("/",N3715,1)-1)</f>
        <v>theater</v>
      </c>
      <c r="R3715" t="str">
        <f t="shared" ref="R3715:R3778" si="409">MID(N3715,SEARCH("/",N3715,1)+1,50)</f>
        <v>plays</v>
      </c>
      <c r="S3715" s="13">
        <f t="shared" ref="S3715:S3778" si="410">(((J3715/60)/60)/24)+DATE(1970,1,1)</f>
        <v>42505.738032407404</v>
      </c>
      <c r="T3715" s="13">
        <f t="shared" ref="T3715:T3778" si="411">(((I3715/60)/60)/24)+DATE(1970,1,1)</f>
        <v>42525.738032407404</v>
      </c>
      <c r="U3715">
        <f t="shared" ref="U3715:U3778" si="412">E3715-D3715</f>
        <v>30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406"/>
        <v>1.0235000000000001</v>
      </c>
      <c r="P3716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3">
        <f t="shared" si="410"/>
        <v>42118.556331018524</v>
      </c>
      <c r="T3716" s="13">
        <f t="shared" si="411"/>
        <v>42150.165972222225</v>
      </c>
      <c r="U3716">
        <f t="shared" si="412"/>
        <v>235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406"/>
        <v>1.0257142857142858</v>
      </c>
      <c r="P3717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3">
        <f t="shared" si="410"/>
        <v>42036.995590277773</v>
      </c>
      <c r="T3717" s="13">
        <f t="shared" si="411"/>
        <v>42094.536111111112</v>
      </c>
      <c r="U3717">
        <f t="shared" si="412"/>
        <v>90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406"/>
        <v>1.5575000000000001</v>
      </c>
      <c r="P3718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3">
        <f t="shared" si="410"/>
        <v>42360.887835648144</v>
      </c>
      <c r="T3718" s="13">
        <f t="shared" si="411"/>
        <v>42390.887835648144</v>
      </c>
      <c r="U3718">
        <f t="shared" si="412"/>
        <v>446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406"/>
        <v>1.0075000000000001</v>
      </c>
      <c r="P3719">
        <f t="shared" si="407"/>
        <v>310</v>
      </c>
      <c r="Q3719" t="str">
        <f t="shared" si="408"/>
        <v>theater</v>
      </c>
      <c r="R3719" t="str">
        <f t="shared" si="409"/>
        <v>plays</v>
      </c>
      <c r="S3719" s="13">
        <f t="shared" si="410"/>
        <v>42102.866307870368</v>
      </c>
      <c r="T3719" s="13">
        <f t="shared" si="411"/>
        <v>42133.866307870368</v>
      </c>
      <c r="U3719">
        <f t="shared" si="412"/>
        <v>30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406"/>
        <v>2.3940000000000001</v>
      </c>
      <c r="P3720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3">
        <f t="shared" si="410"/>
        <v>42032.716145833328</v>
      </c>
      <c r="T3720" s="13">
        <f t="shared" si="411"/>
        <v>42062.716145833328</v>
      </c>
      <c r="U3720">
        <f t="shared" si="412"/>
        <v>697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406"/>
        <v>2.1</v>
      </c>
      <c r="P3721">
        <f t="shared" si="407"/>
        <v>105</v>
      </c>
      <c r="Q3721" t="str">
        <f t="shared" si="408"/>
        <v>theater</v>
      </c>
      <c r="R3721" t="str">
        <f t="shared" si="409"/>
        <v>plays</v>
      </c>
      <c r="S3721" s="13">
        <f t="shared" si="410"/>
        <v>42147.729930555557</v>
      </c>
      <c r="T3721" s="13">
        <f t="shared" si="411"/>
        <v>42177.729930555557</v>
      </c>
      <c r="U3721">
        <f t="shared" si="412"/>
        <v>220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406"/>
        <v>1.0451515151515152</v>
      </c>
      <c r="P3722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3">
        <f t="shared" si="410"/>
        <v>42165.993125000001</v>
      </c>
      <c r="T3722" s="13">
        <f t="shared" si="411"/>
        <v>42187.993125000001</v>
      </c>
      <c r="U3722">
        <f t="shared" si="412"/>
        <v>149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406"/>
        <v>1.008</v>
      </c>
      <c r="P3723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3">
        <f t="shared" si="410"/>
        <v>41927.936157407406</v>
      </c>
      <c r="T3723" s="13">
        <f t="shared" si="411"/>
        <v>41948.977824074071</v>
      </c>
      <c r="U3723">
        <f t="shared" si="412"/>
        <v>40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406"/>
        <v>1.1120000000000001</v>
      </c>
      <c r="P3724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3">
        <f t="shared" si="410"/>
        <v>42381.671840277777</v>
      </c>
      <c r="T3724" s="13">
        <f t="shared" si="411"/>
        <v>42411.957638888889</v>
      </c>
      <c r="U3724">
        <f t="shared" si="412"/>
        <v>168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406"/>
        <v>1.0204444444444445</v>
      </c>
      <c r="P3725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3">
        <f t="shared" si="410"/>
        <v>41943.753032407411</v>
      </c>
      <c r="T3725" s="13">
        <f t="shared" si="411"/>
        <v>41973.794699074075</v>
      </c>
      <c r="U3725">
        <f t="shared" si="412"/>
        <v>92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406"/>
        <v>1.0254767441860466</v>
      </c>
      <c r="P3726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3">
        <f t="shared" si="410"/>
        <v>42465.491435185191</v>
      </c>
      <c r="T3726" s="13">
        <f t="shared" si="411"/>
        <v>42494.958333333328</v>
      </c>
      <c r="U3726">
        <f t="shared" si="412"/>
        <v>109.55000000000018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406"/>
        <v>1.27</v>
      </c>
      <c r="P3727">
        <f t="shared" si="407"/>
        <v>25.4</v>
      </c>
      <c r="Q3727" t="str">
        <f t="shared" si="408"/>
        <v>theater</v>
      </c>
      <c r="R3727" t="str">
        <f t="shared" si="409"/>
        <v>plays</v>
      </c>
      <c r="S3727" s="13">
        <f t="shared" si="410"/>
        <v>42401.945219907408</v>
      </c>
      <c r="T3727" s="13">
        <f t="shared" si="411"/>
        <v>42418.895833333328</v>
      </c>
      <c r="U3727">
        <f t="shared" si="412"/>
        <v>81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406"/>
        <v>3.3870588235294119</v>
      </c>
      <c r="P3728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3">
        <f t="shared" si="410"/>
        <v>42462.140868055561</v>
      </c>
      <c r="T3728" s="13">
        <f t="shared" si="411"/>
        <v>42489.875</v>
      </c>
      <c r="U3728">
        <f t="shared" si="412"/>
        <v>2029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406"/>
        <v>1.0075000000000001</v>
      </c>
      <c r="P3729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3">
        <f t="shared" si="410"/>
        <v>42632.348310185189</v>
      </c>
      <c r="T3729" s="13">
        <f t="shared" si="411"/>
        <v>42663.204861111109</v>
      </c>
      <c r="U3729">
        <f t="shared" si="412"/>
        <v>15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406"/>
        <v>9.3100000000000002E-2</v>
      </c>
      <c r="P3730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3">
        <f t="shared" si="410"/>
        <v>42205.171018518522</v>
      </c>
      <c r="T3730" s="13">
        <f t="shared" si="411"/>
        <v>42235.171018518522</v>
      </c>
      <c r="U3730">
        <f t="shared" si="412"/>
        <v>-18138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406"/>
        <v>7.2400000000000006E-2</v>
      </c>
      <c r="P3731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3">
        <f t="shared" si="410"/>
        <v>42041.205000000002</v>
      </c>
      <c r="T3731" s="13">
        <f t="shared" si="411"/>
        <v>42086.16333333333</v>
      </c>
      <c r="U3731">
        <f t="shared" si="412"/>
        <v>-4638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406"/>
        <v>0.1</v>
      </c>
      <c r="P3732">
        <f t="shared" si="407"/>
        <v>100</v>
      </c>
      <c r="Q3732" t="str">
        <f t="shared" si="408"/>
        <v>theater</v>
      </c>
      <c r="R3732" t="str">
        <f t="shared" si="409"/>
        <v>plays</v>
      </c>
      <c r="S3732" s="13">
        <f t="shared" si="410"/>
        <v>42203.677766203706</v>
      </c>
      <c r="T3732" s="13">
        <f t="shared" si="411"/>
        <v>42233.677766203706</v>
      </c>
      <c r="U3732">
        <f t="shared" si="412"/>
        <v>-900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406"/>
        <v>0.11272727272727273</v>
      </c>
      <c r="P3733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3">
        <f t="shared" si="410"/>
        <v>41983.752847222218</v>
      </c>
      <c r="T3733" s="13">
        <f t="shared" si="411"/>
        <v>42014.140972222223</v>
      </c>
      <c r="U3733">
        <f t="shared" si="412"/>
        <v>-4880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406"/>
        <v>0.15411764705882353</v>
      </c>
      <c r="P3734">
        <f t="shared" si="407"/>
        <v>32.75</v>
      </c>
      <c r="Q3734" t="str">
        <f t="shared" si="408"/>
        <v>theater</v>
      </c>
      <c r="R3734" t="str">
        <f t="shared" si="409"/>
        <v>plays</v>
      </c>
      <c r="S3734" s="13">
        <f t="shared" si="410"/>
        <v>41968.677465277782</v>
      </c>
      <c r="T3734" s="13">
        <f t="shared" si="411"/>
        <v>42028.5</v>
      </c>
      <c r="U3734">
        <f t="shared" si="412"/>
        <v>-719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406"/>
        <v>0</v>
      </c>
      <c r="P3735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13">
        <f t="shared" si="410"/>
        <v>42103.024398148147</v>
      </c>
      <c r="T3735" s="13">
        <f t="shared" si="411"/>
        <v>42112.9375</v>
      </c>
      <c r="U3735">
        <f t="shared" si="412"/>
        <v>-1500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406"/>
        <v>0.28466666666666668</v>
      </c>
      <c r="P3736">
        <f t="shared" si="407"/>
        <v>61</v>
      </c>
      <c r="Q3736" t="str">
        <f t="shared" si="408"/>
        <v>theater</v>
      </c>
      <c r="R3736" t="str">
        <f t="shared" si="409"/>
        <v>plays</v>
      </c>
      <c r="S3736" s="13">
        <f t="shared" si="410"/>
        <v>42089.901574074072</v>
      </c>
      <c r="T3736" s="13">
        <f t="shared" si="411"/>
        <v>42149.901574074072</v>
      </c>
      <c r="U3736">
        <f t="shared" si="412"/>
        <v>-1073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406"/>
        <v>0.13333333333333333</v>
      </c>
      <c r="P3737">
        <f t="shared" si="407"/>
        <v>10</v>
      </c>
      <c r="Q3737" t="str">
        <f t="shared" si="408"/>
        <v>theater</v>
      </c>
      <c r="R3737" t="str">
        <f t="shared" si="409"/>
        <v>plays</v>
      </c>
      <c r="S3737" s="13">
        <f t="shared" si="410"/>
        <v>42122.693159722221</v>
      </c>
      <c r="T3737" s="13">
        <f t="shared" si="411"/>
        <v>42152.693159722221</v>
      </c>
      <c r="U3737">
        <f t="shared" si="412"/>
        <v>-130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406"/>
        <v>6.6666666666666671E-3</v>
      </c>
      <c r="P3738">
        <f t="shared" si="407"/>
        <v>10</v>
      </c>
      <c r="Q3738" t="str">
        <f t="shared" si="408"/>
        <v>theater</v>
      </c>
      <c r="R3738" t="str">
        <f t="shared" si="409"/>
        <v>plays</v>
      </c>
      <c r="S3738" s="13">
        <f t="shared" si="410"/>
        <v>42048.711724537032</v>
      </c>
      <c r="T3738" s="13">
        <f t="shared" si="411"/>
        <v>42086.75</v>
      </c>
      <c r="U3738">
        <f t="shared" si="412"/>
        <v>-1490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406"/>
        <v>0.21428571428571427</v>
      </c>
      <c r="P3739">
        <f t="shared" si="407"/>
        <v>37.5</v>
      </c>
      <c r="Q3739" t="str">
        <f t="shared" si="408"/>
        <v>theater</v>
      </c>
      <c r="R3739" t="str">
        <f t="shared" si="409"/>
        <v>plays</v>
      </c>
      <c r="S3739" s="13">
        <f t="shared" si="410"/>
        <v>42297.691006944442</v>
      </c>
      <c r="T3739" s="13">
        <f t="shared" si="411"/>
        <v>42320.290972222225</v>
      </c>
      <c r="U3739">
        <f t="shared" si="412"/>
        <v>-550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406"/>
        <v>0.18</v>
      </c>
      <c r="P3740">
        <f t="shared" si="407"/>
        <v>45</v>
      </c>
      <c r="Q3740" t="str">
        <f t="shared" si="408"/>
        <v>theater</v>
      </c>
      <c r="R3740" t="str">
        <f t="shared" si="409"/>
        <v>plays</v>
      </c>
      <c r="S3740" s="13">
        <f t="shared" si="410"/>
        <v>41813.938715277778</v>
      </c>
      <c r="T3740" s="13">
        <f t="shared" si="411"/>
        <v>41835.916666666664</v>
      </c>
      <c r="U3740">
        <f t="shared" si="412"/>
        <v>-1230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406"/>
        <v>0.20125000000000001</v>
      </c>
      <c r="P3741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3">
        <f t="shared" si="410"/>
        <v>42548.449861111112</v>
      </c>
      <c r="T3741" s="13">
        <f t="shared" si="411"/>
        <v>42568.449861111112</v>
      </c>
      <c r="U3741">
        <f t="shared" si="412"/>
        <v>-3195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406"/>
        <v>0.17899999999999999</v>
      </c>
      <c r="P3742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3">
        <f t="shared" si="410"/>
        <v>41833.089756944442</v>
      </c>
      <c r="T3742" s="13">
        <f t="shared" si="411"/>
        <v>41863.079143518517</v>
      </c>
      <c r="U3742">
        <f t="shared" si="412"/>
        <v>-1642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406"/>
        <v>0</v>
      </c>
      <c r="P3743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13">
        <f t="shared" si="410"/>
        <v>42325.920717592591</v>
      </c>
      <c r="T3743" s="13">
        <f t="shared" si="411"/>
        <v>42355.920717592591</v>
      </c>
      <c r="U3743">
        <f t="shared" si="412"/>
        <v>-20000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406"/>
        <v>0.02</v>
      </c>
      <c r="P3744">
        <f t="shared" si="407"/>
        <v>25</v>
      </c>
      <c r="Q3744" t="str">
        <f t="shared" si="408"/>
        <v>theater</v>
      </c>
      <c r="R3744" t="str">
        <f t="shared" si="409"/>
        <v>plays</v>
      </c>
      <c r="S3744" s="13">
        <f t="shared" si="410"/>
        <v>41858.214629629627</v>
      </c>
      <c r="T3744" s="13">
        <f t="shared" si="411"/>
        <v>41888.214629629627</v>
      </c>
      <c r="U3744">
        <f t="shared" si="412"/>
        <v>-4900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406"/>
        <v>0</v>
      </c>
      <c r="P3745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13">
        <f t="shared" si="410"/>
        <v>41793.710231481484</v>
      </c>
      <c r="T3745" s="13">
        <f t="shared" si="411"/>
        <v>41823.710231481484</v>
      </c>
      <c r="U3745">
        <f t="shared" si="412"/>
        <v>-2200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06"/>
        <v>0</v>
      </c>
      <c r="P3746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13">
        <f t="shared" si="410"/>
        <v>41793.814259259263</v>
      </c>
      <c r="T3746" s="13">
        <f t="shared" si="411"/>
        <v>41825.165972222225</v>
      </c>
      <c r="U3746">
        <f t="shared" si="412"/>
        <v>-1200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406"/>
        <v>0.1</v>
      </c>
      <c r="P3747">
        <f t="shared" si="407"/>
        <v>10</v>
      </c>
      <c r="Q3747" t="str">
        <f t="shared" si="408"/>
        <v>theater</v>
      </c>
      <c r="R3747" t="str">
        <f t="shared" si="409"/>
        <v>plays</v>
      </c>
      <c r="S3747" s="13">
        <f t="shared" si="410"/>
        <v>41831.697939814818</v>
      </c>
      <c r="T3747" s="13">
        <f t="shared" si="411"/>
        <v>41861.697939814818</v>
      </c>
      <c r="U3747">
        <f t="shared" si="412"/>
        <v>-90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06"/>
        <v>2.3764705882352941E-2</v>
      </c>
      <c r="P3748">
        <f t="shared" si="407"/>
        <v>202</v>
      </c>
      <c r="Q3748" t="str">
        <f t="shared" si="408"/>
        <v>theater</v>
      </c>
      <c r="R3748" t="str">
        <f t="shared" si="409"/>
        <v>plays</v>
      </c>
      <c r="S3748" s="13">
        <f t="shared" si="410"/>
        <v>42621.389340277776</v>
      </c>
      <c r="T3748" s="13">
        <f t="shared" si="411"/>
        <v>42651.389340277776</v>
      </c>
      <c r="U3748">
        <f t="shared" si="412"/>
        <v>-8298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06"/>
        <v>0.01</v>
      </c>
      <c r="P3749">
        <f t="shared" si="407"/>
        <v>25</v>
      </c>
      <c r="Q3749" t="str">
        <f t="shared" si="408"/>
        <v>theater</v>
      </c>
      <c r="R3749" t="str">
        <f t="shared" si="409"/>
        <v>plays</v>
      </c>
      <c r="S3749" s="13">
        <f t="shared" si="410"/>
        <v>42164.299722222218</v>
      </c>
      <c r="T3749" s="13">
        <f t="shared" si="411"/>
        <v>42190.957638888889</v>
      </c>
      <c r="U3749">
        <f t="shared" si="412"/>
        <v>-2475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406"/>
        <v>1.0351999999999999</v>
      </c>
      <c r="P3750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3">
        <f t="shared" si="410"/>
        <v>42395.706435185188</v>
      </c>
      <c r="T3750" s="13">
        <f t="shared" si="411"/>
        <v>42416.249305555553</v>
      </c>
      <c r="U3750">
        <f t="shared" si="412"/>
        <v>176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406"/>
        <v>1.05</v>
      </c>
      <c r="P3751">
        <f t="shared" si="407"/>
        <v>75</v>
      </c>
      <c r="Q3751" t="str">
        <f t="shared" si="408"/>
        <v>theater</v>
      </c>
      <c r="R3751" t="str">
        <f t="shared" si="409"/>
        <v>musical</v>
      </c>
      <c r="S3751" s="13">
        <f t="shared" si="410"/>
        <v>42458.127175925925</v>
      </c>
      <c r="T3751" s="13">
        <f t="shared" si="411"/>
        <v>42489.165972222225</v>
      </c>
      <c r="U3751">
        <f t="shared" si="412"/>
        <v>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406"/>
        <v>1.0044999999999999</v>
      </c>
      <c r="P3752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3">
        <f t="shared" si="410"/>
        <v>42016.981574074074</v>
      </c>
      <c r="T3752" s="13">
        <f t="shared" si="411"/>
        <v>42045.332638888889</v>
      </c>
      <c r="U3752">
        <f t="shared" si="412"/>
        <v>27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406"/>
        <v>1.3260000000000001</v>
      </c>
      <c r="P3753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3">
        <f t="shared" si="410"/>
        <v>42403.035567129627</v>
      </c>
      <c r="T3753" s="13">
        <f t="shared" si="411"/>
        <v>42462.993900462956</v>
      </c>
      <c r="U3753">
        <f t="shared" si="412"/>
        <v>326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406"/>
        <v>1.1299999999999999</v>
      </c>
      <c r="P3754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3">
        <f t="shared" si="410"/>
        <v>42619.802488425921</v>
      </c>
      <c r="T3754" s="13">
        <f t="shared" si="411"/>
        <v>42659.875</v>
      </c>
      <c r="U3754">
        <f t="shared" si="412"/>
        <v>65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406"/>
        <v>1.0334000000000001</v>
      </c>
      <c r="P3755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3">
        <f t="shared" si="410"/>
        <v>42128.824074074073</v>
      </c>
      <c r="T3755" s="13">
        <f t="shared" si="411"/>
        <v>42158</v>
      </c>
      <c r="U3755">
        <f t="shared" si="412"/>
        <v>167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406"/>
        <v>1.2</v>
      </c>
      <c r="P3756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3">
        <f t="shared" si="410"/>
        <v>41808.881215277775</v>
      </c>
      <c r="T3756" s="13">
        <f t="shared" si="411"/>
        <v>41846.207638888889</v>
      </c>
      <c r="U3756">
        <f t="shared" si="412"/>
        <v>500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406"/>
        <v>1.2963636363636364</v>
      </c>
      <c r="P3757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3">
        <f t="shared" si="410"/>
        <v>42445.866979166662</v>
      </c>
      <c r="T3757" s="13">
        <f t="shared" si="411"/>
        <v>42475.866979166662</v>
      </c>
      <c r="U3757">
        <f t="shared" si="412"/>
        <v>163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406"/>
        <v>1.0111111111111111</v>
      </c>
      <c r="P3758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3">
        <f t="shared" si="410"/>
        <v>41771.814791666664</v>
      </c>
      <c r="T3758" s="13">
        <f t="shared" si="411"/>
        <v>41801.814791666664</v>
      </c>
      <c r="U3758">
        <f t="shared" si="412"/>
        <v>50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406"/>
        <v>1.0851428571428572</v>
      </c>
      <c r="P3759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3">
        <f t="shared" si="410"/>
        <v>41954.850868055553</v>
      </c>
      <c r="T3759" s="13">
        <f t="shared" si="411"/>
        <v>41974.850868055553</v>
      </c>
      <c r="U3759">
        <f t="shared" si="412"/>
        <v>298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406"/>
        <v>1.0233333333333334</v>
      </c>
      <c r="P3760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3">
        <f t="shared" si="410"/>
        <v>41747.471504629626</v>
      </c>
      <c r="T3760" s="13">
        <f t="shared" si="411"/>
        <v>41778.208333333336</v>
      </c>
      <c r="U3760">
        <f t="shared" si="412"/>
        <v>35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406"/>
        <v>1.1024425000000002</v>
      </c>
      <c r="P3761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3">
        <f t="shared" si="410"/>
        <v>42182.108252314814</v>
      </c>
      <c r="T3761" s="13">
        <f t="shared" si="411"/>
        <v>42242.108252314814</v>
      </c>
      <c r="U3761">
        <f t="shared" si="412"/>
        <v>409.77000000000044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406"/>
        <v>1.010154</v>
      </c>
      <c r="P3762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3">
        <f t="shared" si="410"/>
        <v>41739.525300925925</v>
      </c>
      <c r="T3762" s="13">
        <f t="shared" si="411"/>
        <v>41764.525300925925</v>
      </c>
      <c r="U3762">
        <f t="shared" si="412"/>
        <v>50.770000000000437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406"/>
        <v>1</v>
      </c>
      <c r="P3763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3">
        <f t="shared" si="410"/>
        <v>42173.466863425929</v>
      </c>
      <c r="T3763" s="13">
        <f t="shared" si="411"/>
        <v>42226.958333333328</v>
      </c>
      <c r="U3763">
        <f t="shared" si="412"/>
        <v>0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406"/>
        <v>1.0624</v>
      </c>
      <c r="P3764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3">
        <f t="shared" si="410"/>
        <v>42193.813530092593</v>
      </c>
      <c r="T3764" s="13">
        <f t="shared" si="411"/>
        <v>42218.813530092593</v>
      </c>
      <c r="U3764">
        <f t="shared" si="412"/>
        <v>78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406"/>
        <v>1</v>
      </c>
      <c r="P3765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3">
        <f t="shared" si="410"/>
        <v>42065.750300925924</v>
      </c>
      <c r="T3765" s="13">
        <f t="shared" si="411"/>
        <v>42095.708634259259</v>
      </c>
      <c r="U3765">
        <f t="shared" si="412"/>
        <v>0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406"/>
        <v>1</v>
      </c>
      <c r="P3766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3">
        <f t="shared" si="410"/>
        <v>42499.842962962968</v>
      </c>
      <c r="T3766" s="13">
        <f t="shared" si="411"/>
        <v>42519.024999999994</v>
      </c>
      <c r="U3766">
        <f t="shared" si="412"/>
        <v>0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406"/>
        <v>1.1345714285714286</v>
      </c>
      <c r="P3767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3">
        <f t="shared" si="410"/>
        <v>41820.776412037041</v>
      </c>
      <c r="T3767" s="13">
        <f t="shared" si="411"/>
        <v>41850.776412037041</v>
      </c>
      <c r="U3767">
        <f t="shared" si="412"/>
        <v>942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406"/>
        <v>1.0265010000000001</v>
      </c>
      <c r="P3768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3">
        <f t="shared" si="410"/>
        <v>41788.167187500003</v>
      </c>
      <c r="T3768" s="13">
        <f t="shared" si="411"/>
        <v>41823.167187500003</v>
      </c>
      <c r="U3768">
        <f t="shared" si="412"/>
        <v>265.01000000000022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406"/>
        <v>1.1675</v>
      </c>
      <c r="P3769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3">
        <f t="shared" si="410"/>
        <v>42050.019641203704</v>
      </c>
      <c r="T3769" s="13">
        <f t="shared" si="411"/>
        <v>42064.207638888889</v>
      </c>
      <c r="U3769">
        <f t="shared" si="412"/>
        <v>335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406"/>
        <v>1.0765274999999999</v>
      </c>
      <c r="P3770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3">
        <f t="shared" si="410"/>
        <v>41772.727893518517</v>
      </c>
      <c r="T3770" s="13">
        <f t="shared" si="411"/>
        <v>41802.727893518517</v>
      </c>
      <c r="U3770">
        <f t="shared" si="412"/>
        <v>306.10999999999967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406"/>
        <v>1</v>
      </c>
      <c r="P3771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3">
        <f t="shared" si="410"/>
        <v>42445.598136574074</v>
      </c>
      <c r="T3771" s="13">
        <f t="shared" si="411"/>
        <v>42475.598136574074</v>
      </c>
      <c r="U3771">
        <f t="shared" si="412"/>
        <v>0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406"/>
        <v>1</v>
      </c>
      <c r="P3772">
        <f t="shared" si="407"/>
        <v>100</v>
      </c>
      <c r="Q3772" t="str">
        <f t="shared" si="408"/>
        <v>theater</v>
      </c>
      <c r="R3772" t="str">
        <f t="shared" si="409"/>
        <v>musical</v>
      </c>
      <c r="S3772" s="13">
        <f t="shared" si="410"/>
        <v>42138.930671296301</v>
      </c>
      <c r="T3772" s="13">
        <f t="shared" si="411"/>
        <v>42168.930671296301</v>
      </c>
      <c r="U3772">
        <f t="shared" si="412"/>
        <v>0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406"/>
        <v>1.46</v>
      </c>
      <c r="P3773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3">
        <f t="shared" si="410"/>
        <v>42493.857083333336</v>
      </c>
      <c r="T3773" s="13">
        <f t="shared" si="411"/>
        <v>42508</v>
      </c>
      <c r="U3773">
        <f t="shared" si="412"/>
        <v>460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406"/>
        <v>1.1020000000000001</v>
      </c>
      <c r="P3774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3">
        <f t="shared" si="410"/>
        <v>42682.616967592592</v>
      </c>
      <c r="T3774" s="13">
        <f t="shared" si="411"/>
        <v>42703.25</v>
      </c>
      <c r="U3774">
        <f t="shared" si="412"/>
        <v>510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406"/>
        <v>1.0820000000000001</v>
      </c>
      <c r="P3775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3">
        <f t="shared" si="410"/>
        <v>42656.005173611105</v>
      </c>
      <c r="T3775" s="13">
        <f t="shared" si="411"/>
        <v>42689.088888888888</v>
      </c>
      <c r="U3775">
        <f t="shared" si="412"/>
        <v>410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406"/>
        <v>1</v>
      </c>
      <c r="P3776">
        <f t="shared" si="407"/>
        <v>100</v>
      </c>
      <c r="Q3776" t="str">
        <f t="shared" si="408"/>
        <v>theater</v>
      </c>
      <c r="R3776" t="str">
        <f t="shared" si="409"/>
        <v>musical</v>
      </c>
      <c r="S3776" s="13">
        <f t="shared" si="410"/>
        <v>42087.792303240742</v>
      </c>
      <c r="T3776" s="13">
        <f t="shared" si="411"/>
        <v>42103.792303240742</v>
      </c>
      <c r="U3776">
        <f t="shared" si="412"/>
        <v>0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406"/>
        <v>1.0024999999999999</v>
      </c>
      <c r="P3777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3">
        <f t="shared" si="410"/>
        <v>42075.942627314813</v>
      </c>
      <c r="T3777" s="13">
        <f t="shared" si="411"/>
        <v>42103.166666666672</v>
      </c>
      <c r="U3777">
        <f t="shared" si="412"/>
        <v>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406"/>
        <v>1.0671250000000001</v>
      </c>
      <c r="P3778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3">
        <f t="shared" si="410"/>
        <v>41814.367800925924</v>
      </c>
      <c r="T3778" s="13">
        <f t="shared" si="411"/>
        <v>41852.041666666664</v>
      </c>
      <c r="U3778">
        <f t="shared" si="412"/>
        <v>537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413">E3779/D3779</f>
        <v>1.4319999999999999</v>
      </c>
      <c r="P3779">
        <f t="shared" ref="P3779:P3842" si="414">E3779/L3779</f>
        <v>48.542372881355931</v>
      </c>
      <c r="Q3779" t="str">
        <f t="shared" ref="Q3779:Q3842" si="415">LEFT(N3779,SEARCH("/",N3779,1)-1)</f>
        <v>theater</v>
      </c>
      <c r="R3779" t="str">
        <f t="shared" ref="R3779:R3842" si="416">MID(N3779,SEARCH("/",N3779,1)+1,50)</f>
        <v>musical</v>
      </c>
      <c r="S3779" s="13">
        <f t="shared" ref="S3779:S3842" si="417">(((J3779/60)/60)/24)+DATE(1970,1,1)</f>
        <v>41887.111354166671</v>
      </c>
      <c r="T3779" s="13">
        <f t="shared" ref="T3779:T3842" si="418">(((I3779/60)/60)/24)+DATE(1970,1,1)</f>
        <v>41909.166666666664</v>
      </c>
      <c r="U3779">
        <f t="shared" ref="U3779:U3842" si="419">E3779-D3779</f>
        <v>864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413"/>
        <v>1.0504166666666668</v>
      </c>
      <c r="P3780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3">
        <f t="shared" si="417"/>
        <v>41989.819212962961</v>
      </c>
      <c r="T3780" s="13">
        <f t="shared" si="418"/>
        <v>42049.819212962961</v>
      </c>
      <c r="U3780">
        <f t="shared" si="419"/>
        <v>121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413"/>
        <v>1.0398000000000001</v>
      </c>
      <c r="P3781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3">
        <f t="shared" si="417"/>
        <v>42425.735416666663</v>
      </c>
      <c r="T3781" s="13">
        <f t="shared" si="418"/>
        <v>42455.693750000006</v>
      </c>
      <c r="U3781">
        <f t="shared" si="419"/>
        <v>597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413"/>
        <v>1.2</v>
      </c>
      <c r="P3782">
        <f t="shared" si="414"/>
        <v>100</v>
      </c>
      <c r="Q3782" t="str">
        <f t="shared" si="415"/>
        <v>theater</v>
      </c>
      <c r="R3782" t="str">
        <f t="shared" si="416"/>
        <v>musical</v>
      </c>
      <c r="S3782" s="13">
        <f t="shared" si="417"/>
        <v>42166.219733796301</v>
      </c>
      <c r="T3782" s="13">
        <f t="shared" si="418"/>
        <v>42198.837499999994</v>
      </c>
      <c r="U3782">
        <f t="shared" si="419"/>
        <v>500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413"/>
        <v>1.0966666666666667</v>
      </c>
      <c r="P3783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3">
        <f t="shared" si="417"/>
        <v>41865.882928240739</v>
      </c>
      <c r="T3783" s="13">
        <f t="shared" si="418"/>
        <v>41890.882928240739</v>
      </c>
      <c r="U3783">
        <f t="shared" si="419"/>
        <v>435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413"/>
        <v>1.0175000000000001</v>
      </c>
      <c r="P3784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3">
        <f t="shared" si="417"/>
        <v>42546.862233796302</v>
      </c>
      <c r="T3784" s="13">
        <f t="shared" si="418"/>
        <v>42575.958333333328</v>
      </c>
      <c r="U3784">
        <f t="shared" si="419"/>
        <v>35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413"/>
        <v>1.2891666666666666</v>
      </c>
      <c r="P3785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3">
        <f t="shared" si="417"/>
        <v>42420.140277777777</v>
      </c>
      <c r="T3785" s="13">
        <f t="shared" si="418"/>
        <v>42444.666666666672</v>
      </c>
      <c r="U3785">
        <f t="shared" si="419"/>
        <v>347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413"/>
        <v>1.1499999999999999</v>
      </c>
      <c r="P3786">
        <f t="shared" si="414"/>
        <v>115</v>
      </c>
      <c r="Q3786" t="str">
        <f t="shared" si="415"/>
        <v>theater</v>
      </c>
      <c r="R3786" t="str">
        <f t="shared" si="416"/>
        <v>musical</v>
      </c>
      <c r="S3786" s="13">
        <f t="shared" si="417"/>
        <v>42531.980694444443</v>
      </c>
      <c r="T3786" s="13">
        <f t="shared" si="418"/>
        <v>42561.980694444443</v>
      </c>
      <c r="U3786">
        <f t="shared" si="419"/>
        <v>150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413"/>
        <v>1.5075000000000001</v>
      </c>
      <c r="P3787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3">
        <f t="shared" si="417"/>
        <v>42548.63853009259</v>
      </c>
      <c r="T3787" s="13">
        <f t="shared" si="418"/>
        <v>42584.418749999997</v>
      </c>
      <c r="U3787">
        <f t="shared" si="419"/>
        <v>1015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413"/>
        <v>1.1096666666666666</v>
      </c>
      <c r="P3788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3">
        <f t="shared" si="417"/>
        <v>42487.037905092591</v>
      </c>
      <c r="T3788" s="13">
        <f t="shared" si="418"/>
        <v>42517.037905092591</v>
      </c>
      <c r="U3788">
        <f t="shared" si="419"/>
        <v>658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413"/>
        <v>1.0028571428571429</v>
      </c>
      <c r="P3789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3">
        <f t="shared" si="417"/>
        <v>42167.534791666665</v>
      </c>
      <c r="T3789" s="13">
        <f t="shared" si="418"/>
        <v>42196.165972222225</v>
      </c>
      <c r="U3789">
        <f t="shared" si="419"/>
        <v>1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413"/>
        <v>6.6666666666666671E-3</v>
      </c>
      <c r="P3790">
        <f t="shared" si="414"/>
        <v>500</v>
      </c>
      <c r="Q3790" t="str">
        <f t="shared" si="415"/>
        <v>theater</v>
      </c>
      <c r="R3790" t="str">
        <f t="shared" si="416"/>
        <v>musical</v>
      </c>
      <c r="S3790" s="13">
        <f t="shared" si="417"/>
        <v>42333.695821759262</v>
      </c>
      <c r="T3790" s="13">
        <f t="shared" si="418"/>
        <v>42361.679166666669</v>
      </c>
      <c r="U3790">
        <f t="shared" si="419"/>
        <v>-74500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413"/>
        <v>3.267605633802817E-2</v>
      </c>
      <c r="P3791">
        <f t="shared" si="414"/>
        <v>29</v>
      </c>
      <c r="Q3791" t="str">
        <f t="shared" si="415"/>
        <v>theater</v>
      </c>
      <c r="R3791" t="str">
        <f t="shared" si="416"/>
        <v>musical</v>
      </c>
      <c r="S3791" s="13">
        <f t="shared" si="417"/>
        <v>42138.798819444448</v>
      </c>
      <c r="T3791" s="13">
        <f t="shared" si="418"/>
        <v>42170.798819444448</v>
      </c>
      <c r="U3791">
        <f t="shared" si="419"/>
        <v>-3434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413"/>
        <v>0</v>
      </c>
      <c r="P3792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13">
        <f t="shared" si="417"/>
        <v>42666.666932870372</v>
      </c>
      <c r="T3792" s="13">
        <f t="shared" si="418"/>
        <v>42696.708599537036</v>
      </c>
      <c r="U3792">
        <f t="shared" si="419"/>
        <v>-15000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13"/>
        <v>0</v>
      </c>
      <c r="P3793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13">
        <f t="shared" si="417"/>
        <v>41766.692037037035</v>
      </c>
      <c r="T3793" s="13">
        <f t="shared" si="418"/>
        <v>41826.692037037035</v>
      </c>
      <c r="U3793">
        <f t="shared" si="419"/>
        <v>-1500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413"/>
        <v>2.8E-3</v>
      </c>
      <c r="P3794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3">
        <f t="shared" si="417"/>
        <v>42170.447013888886</v>
      </c>
      <c r="T3794" s="13">
        <f t="shared" si="418"/>
        <v>42200.447013888886</v>
      </c>
      <c r="U3794">
        <f t="shared" si="419"/>
        <v>-12465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413"/>
        <v>0.59657142857142853</v>
      </c>
      <c r="P3795">
        <f t="shared" si="414"/>
        <v>174</v>
      </c>
      <c r="Q3795" t="str">
        <f t="shared" si="415"/>
        <v>theater</v>
      </c>
      <c r="R3795" t="str">
        <f t="shared" si="416"/>
        <v>musical</v>
      </c>
      <c r="S3795" s="13">
        <f t="shared" si="417"/>
        <v>41968.938993055555</v>
      </c>
      <c r="T3795" s="13">
        <f t="shared" si="418"/>
        <v>41989.938993055555</v>
      </c>
      <c r="U3795">
        <f t="shared" si="419"/>
        <v>-2824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413"/>
        <v>0.01</v>
      </c>
      <c r="P3796">
        <f t="shared" si="414"/>
        <v>50</v>
      </c>
      <c r="Q3796" t="str">
        <f t="shared" si="415"/>
        <v>theater</v>
      </c>
      <c r="R3796" t="str">
        <f t="shared" si="416"/>
        <v>musical</v>
      </c>
      <c r="S3796" s="13">
        <f t="shared" si="417"/>
        <v>42132.58048611111</v>
      </c>
      <c r="T3796" s="13">
        <f t="shared" si="418"/>
        <v>42162.58048611111</v>
      </c>
      <c r="U3796">
        <f t="shared" si="419"/>
        <v>-4950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413"/>
        <v>1.6666666666666666E-2</v>
      </c>
      <c r="P3797">
        <f t="shared" si="414"/>
        <v>5</v>
      </c>
      <c r="Q3797" t="str">
        <f t="shared" si="415"/>
        <v>theater</v>
      </c>
      <c r="R3797" t="str">
        <f t="shared" si="416"/>
        <v>musical</v>
      </c>
      <c r="S3797" s="13">
        <f t="shared" si="417"/>
        <v>42201.436226851853</v>
      </c>
      <c r="T3797" s="13">
        <f t="shared" si="418"/>
        <v>42244.9375</v>
      </c>
      <c r="U3797">
        <f t="shared" si="419"/>
        <v>-590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413"/>
        <v>4.4444444444444447E-5</v>
      </c>
      <c r="P3798">
        <f t="shared" si="414"/>
        <v>1</v>
      </c>
      <c r="Q3798" t="str">
        <f t="shared" si="415"/>
        <v>theater</v>
      </c>
      <c r="R3798" t="str">
        <f t="shared" si="416"/>
        <v>musical</v>
      </c>
      <c r="S3798" s="13">
        <f t="shared" si="417"/>
        <v>42689.029583333337</v>
      </c>
      <c r="T3798" s="13">
        <f t="shared" si="418"/>
        <v>42749.029583333337</v>
      </c>
      <c r="U3798">
        <f t="shared" si="419"/>
        <v>-22499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413"/>
        <v>0.89666666666666661</v>
      </c>
      <c r="P3799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3">
        <f t="shared" si="417"/>
        <v>42084.881539351853</v>
      </c>
      <c r="T3799" s="13">
        <f t="shared" si="418"/>
        <v>42114.881539351853</v>
      </c>
      <c r="U3799">
        <f t="shared" si="419"/>
        <v>-620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413"/>
        <v>1.4642857142857143E-2</v>
      </c>
      <c r="P3800">
        <f t="shared" si="414"/>
        <v>205</v>
      </c>
      <c r="Q3800" t="str">
        <f t="shared" si="415"/>
        <v>theater</v>
      </c>
      <c r="R3800" t="str">
        <f t="shared" si="416"/>
        <v>musical</v>
      </c>
      <c r="S3800" s="13">
        <f t="shared" si="417"/>
        <v>41831.722777777781</v>
      </c>
      <c r="T3800" s="13">
        <f t="shared" si="418"/>
        <v>41861.722777777781</v>
      </c>
      <c r="U3800">
        <f t="shared" si="419"/>
        <v>-68975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413"/>
        <v>4.02E-2</v>
      </c>
      <c r="P3801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3">
        <f t="shared" si="417"/>
        <v>42410.93105324074</v>
      </c>
      <c r="T3801" s="13">
        <f t="shared" si="418"/>
        <v>42440.93105324074</v>
      </c>
      <c r="U3801">
        <f t="shared" si="419"/>
        <v>-9598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413"/>
        <v>4.0045454545454544E-2</v>
      </c>
      <c r="P3802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3">
        <f t="shared" si="417"/>
        <v>41982.737071759257</v>
      </c>
      <c r="T3802" s="13">
        <f t="shared" si="418"/>
        <v>42015.207638888889</v>
      </c>
      <c r="U3802">
        <f t="shared" si="419"/>
        <v>-21119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413"/>
        <v>8.5199999999999998E-2</v>
      </c>
      <c r="P3803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3">
        <f t="shared" si="417"/>
        <v>41975.676111111112</v>
      </c>
      <c r="T3803" s="13">
        <f t="shared" si="418"/>
        <v>42006.676111111112</v>
      </c>
      <c r="U3803">
        <f t="shared" si="419"/>
        <v>-4574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413"/>
        <v>0</v>
      </c>
      <c r="P3804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13">
        <f t="shared" si="417"/>
        <v>42269.126226851848</v>
      </c>
      <c r="T3804" s="13">
        <f t="shared" si="418"/>
        <v>42299.126226851848</v>
      </c>
      <c r="U3804">
        <f t="shared" si="419"/>
        <v>-3000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413"/>
        <v>0.19650000000000001</v>
      </c>
      <c r="P3805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3">
        <f t="shared" si="417"/>
        <v>42403.971851851849</v>
      </c>
      <c r="T3805" s="13">
        <f t="shared" si="418"/>
        <v>42433.971851851849</v>
      </c>
      <c r="U3805">
        <f t="shared" si="419"/>
        <v>-9642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413"/>
        <v>0</v>
      </c>
      <c r="P3806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13">
        <f t="shared" si="417"/>
        <v>42527.00953703704</v>
      </c>
      <c r="T3806" s="13">
        <f t="shared" si="418"/>
        <v>42582.291666666672</v>
      </c>
      <c r="U3806">
        <f t="shared" si="419"/>
        <v>-8000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413"/>
        <v>2.0000000000000002E-5</v>
      </c>
      <c r="P3807">
        <f t="shared" si="414"/>
        <v>1.5</v>
      </c>
      <c r="Q3807" t="str">
        <f t="shared" si="415"/>
        <v>theater</v>
      </c>
      <c r="R3807" t="str">
        <f t="shared" si="416"/>
        <v>musical</v>
      </c>
      <c r="S3807" s="13">
        <f t="shared" si="417"/>
        <v>41849.887037037035</v>
      </c>
      <c r="T3807" s="13">
        <f t="shared" si="418"/>
        <v>41909.887037037035</v>
      </c>
      <c r="U3807">
        <f t="shared" si="419"/>
        <v>-149997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413"/>
        <v>6.6666666666666664E-4</v>
      </c>
      <c r="P3808">
        <f t="shared" si="414"/>
        <v>5</v>
      </c>
      <c r="Q3808" t="str">
        <f t="shared" si="415"/>
        <v>theater</v>
      </c>
      <c r="R3808" t="str">
        <f t="shared" si="416"/>
        <v>musical</v>
      </c>
      <c r="S3808" s="13">
        <f t="shared" si="417"/>
        <v>41799.259039351848</v>
      </c>
      <c r="T3808" s="13">
        <f t="shared" si="418"/>
        <v>41819.259039351848</v>
      </c>
      <c r="U3808">
        <f t="shared" si="419"/>
        <v>-7495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413"/>
        <v>0.30333333333333334</v>
      </c>
      <c r="P3809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3">
        <f t="shared" si="417"/>
        <v>42090.909016203703</v>
      </c>
      <c r="T3809" s="13">
        <f t="shared" si="418"/>
        <v>42097.909016203703</v>
      </c>
      <c r="U3809">
        <f t="shared" si="419"/>
        <v>-1045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413"/>
        <v>1</v>
      </c>
      <c r="P3810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3">
        <f t="shared" si="417"/>
        <v>42059.453923611116</v>
      </c>
      <c r="T3810" s="13">
        <f t="shared" si="418"/>
        <v>42119.412256944444</v>
      </c>
      <c r="U3810">
        <f t="shared" si="419"/>
        <v>0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413"/>
        <v>1.0125</v>
      </c>
      <c r="P3811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3">
        <f t="shared" si="417"/>
        <v>41800.526701388888</v>
      </c>
      <c r="T3811" s="13">
        <f t="shared" si="418"/>
        <v>41850.958333333336</v>
      </c>
      <c r="U3811">
        <f t="shared" si="419"/>
        <v>25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413"/>
        <v>1.2173333333333334</v>
      </c>
      <c r="P3812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3">
        <f t="shared" si="417"/>
        <v>42054.849050925928</v>
      </c>
      <c r="T3812" s="13">
        <f t="shared" si="418"/>
        <v>42084.807384259257</v>
      </c>
      <c r="U3812">
        <f t="shared" si="419"/>
        <v>326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413"/>
        <v>3.3</v>
      </c>
      <c r="P3813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3">
        <f t="shared" si="417"/>
        <v>42487.62700231481</v>
      </c>
      <c r="T3813" s="13">
        <f t="shared" si="418"/>
        <v>42521.458333333328</v>
      </c>
      <c r="U3813">
        <f t="shared" si="419"/>
        <v>575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413"/>
        <v>1.0954999999999999</v>
      </c>
      <c r="P3814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3">
        <f t="shared" si="417"/>
        <v>42109.751250000001</v>
      </c>
      <c r="T3814" s="13">
        <f t="shared" si="418"/>
        <v>42156.165972222225</v>
      </c>
      <c r="U3814">
        <f t="shared" si="419"/>
        <v>191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413"/>
        <v>1.0095190476190474</v>
      </c>
      <c r="P3815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3">
        <f t="shared" si="417"/>
        <v>42497.275706018518</v>
      </c>
      <c r="T3815" s="13">
        <f t="shared" si="418"/>
        <v>42535.904861111107</v>
      </c>
      <c r="U3815">
        <f t="shared" si="419"/>
        <v>19.989999999999782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413"/>
        <v>1.4013333333333333</v>
      </c>
      <c r="P3816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3">
        <f t="shared" si="417"/>
        <v>42058.904074074075</v>
      </c>
      <c r="T3816" s="13">
        <f t="shared" si="418"/>
        <v>42095.165972222225</v>
      </c>
      <c r="U3816">
        <f t="shared" si="419"/>
        <v>602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413"/>
        <v>1.0000100000000001</v>
      </c>
      <c r="P3817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3">
        <f t="shared" si="417"/>
        <v>42207.259918981479</v>
      </c>
      <c r="T3817" s="13">
        <f t="shared" si="418"/>
        <v>42236.958333333328</v>
      </c>
      <c r="U3817">
        <f t="shared" si="419"/>
        <v>9.9999999999909051E-3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413"/>
        <v>1.19238</v>
      </c>
      <c r="P3818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3">
        <f t="shared" si="417"/>
        <v>41807.690081018518</v>
      </c>
      <c r="T3818" s="13">
        <f t="shared" si="418"/>
        <v>41837.690081018518</v>
      </c>
      <c r="U3818">
        <f t="shared" si="419"/>
        <v>288.56999999999994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413"/>
        <v>1.0725</v>
      </c>
      <c r="P3819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3">
        <f t="shared" si="417"/>
        <v>42284.69694444444</v>
      </c>
      <c r="T3819" s="13">
        <f t="shared" si="418"/>
        <v>42301.165972222225</v>
      </c>
      <c r="U3819">
        <f t="shared" si="419"/>
        <v>145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413"/>
        <v>2.2799999999999998</v>
      </c>
      <c r="P3820">
        <f t="shared" si="414"/>
        <v>57</v>
      </c>
      <c r="Q3820" t="str">
        <f t="shared" si="415"/>
        <v>theater</v>
      </c>
      <c r="R3820" t="str">
        <f t="shared" si="416"/>
        <v>plays</v>
      </c>
      <c r="S3820" s="13">
        <f t="shared" si="417"/>
        <v>42045.84238425926</v>
      </c>
      <c r="T3820" s="13">
        <f t="shared" si="418"/>
        <v>42075.800717592589</v>
      </c>
      <c r="U3820">
        <f t="shared" si="419"/>
        <v>320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413"/>
        <v>1.0640000000000001</v>
      </c>
      <c r="P3821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3">
        <f t="shared" si="417"/>
        <v>42184.209537037037</v>
      </c>
      <c r="T3821" s="13">
        <f t="shared" si="418"/>
        <v>42202.876388888893</v>
      </c>
      <c r="U3821">
        <f t="shared" si="419"/>
        <v>64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413"/>
        <v>1.4333333333333333</v>
      </c>
      <c r="P3822">
        <f t="shared" si="414"/>
        <v>21.5</v>
      </c>
      <c r="Q3822" t="str">
        <f t="shared" si="415"/>
        <v>theater</v>
      </c>
      <c r="R3822" t="str">
        <f t="shared" si="416"/>
        <v>plays</v>
      </c>
      <c r="S3822" s="13">
        <f t="shared" si="417"/>
        <v>42160.651817129634</v>
      </c>
      <c r="T3822" s="13">
        <f t="shared" si="418"/>
        <v>42190.651817129634</v>
      </c>
      <c r="U3822">
        <f t="shared" si="419"/>
        <v>130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413"/>
        <v>1.0454285714285714</v>
      </c>
      <c r="P3823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3">
        <f t="shared" si="417"/>
        <v>42341.180636574078</v>
      </c>
      <c r="T3823" s="13">
        <f t="shared" si="418"/>
        <v>42373.180636574078</v>
      </c>
      <c r="U3823">
        <f t="shared" si="419"/>
        <v>159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413"/>
        <v>1.1002000000000001</v>
      </c>
      <c r="P3824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3">
        <f t="shared" si="417"/>
        <v>42329.838159722218</v>
      </c>
      <c r="T3824" s="13">
        <f t="shared" si="418"/>
        <v>42388.957638888889</v>
      </c>
      <c r="U3824">
        <f t="shared" si="419"/>
        <v>501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413"/>
        <v>1.06</v>
      </c>
      <c r="P3825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3">
        <f t="shared" si="417"/>
        <v>42170.910231481481</v>
      </c>
      <c r="T3825" s="13">
        <f t="shared" si="418"/>
        <v>42205.165972222225</v>
      </c>
      <c r="U3825">
        <f t="shared" si="419"/>
        <v>150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413"/>
        <v>1.08</v>
      </c>
      <c r="P3826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3">
        <f t="shared" si="417"/>
        <v>42571.626192129625</v>
      </c>
      <c r="T3826" s="13">
        <f t="shared" si="418"/>
        <v>42583.570138888885</v>
      </c>
      <c r="U3826">
        <f t="shared" si="419"/>
        <v>20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413"/>
        <v>1.0542</v>
      </c>
      <c r="P3827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3">
        <f t="shared" si="417"/>
        <v>42151.069606481484</v>
      </c>
      <c r="T3827" s="13">
        <f t="shared" si="418"/>
        <v>42172.069606481484</v>
      </c>
      <c r="U3827">
        <f t="shared" si="419"/>
        <v>271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413"/>
        <v>1.1916666666666667</v>
      </c>
      <c r="P3828">
        <f t="shared" si="414"/>
        <v>27.5</v>
      </c>
      <c r="Q3828" t="str">
        <f t="shared" si="415"/>
        <v>theater</v>
      </c>
      <c r="R3828" t="str">
        <f t="shared" si="416"/>
        <v>plays</v>
      </c>
      <c r="S3828" s="13">
        <f t="shared" si="417"/>
        <v>42101.423541666663</v>
      </c>
      <c r="T3828" s="13">
        <f t="shared" si="418"/>
        <v>42131.423541666663</v>
      </c>
      <c r="U3828">
        <f t="shared" si="419"/>
        <v>115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413"/>
        <v>1.5266666666666666</v>
      </c>
      <c r="P3829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3">
        <f t="shared" si="417"/>
        <v>42034.928252314814</v>
      </c>
      <c r="T3829" s="13">
        <f t="shared" si="418"/>
        <v>42090</v>
      </c>
      <c r="U3829">
        <f t="shared" si="419"/>
        <v>1580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413"/>
        <v>1</v>
      </c>
      <c r="P3830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3">
        <f t="shared" si="417"/>
        <v>41944.527627314819</v>
      </c>
      <c r="T3830" s="13">
        <f t="shared" si="418"/>
        <v>42004.569293981483</v>
      </c>
      <c r="U3830">
        <f t="shared" si="419"/>
        <v>0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413"/>
        <v>1.002</v>
      </c>
      <c r="P3831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3">
        <f t="shared" si="417"/>
        <v>42593.865405092598</v>
      </c>
      <c r="T3831" s="13">
        <f t="shared" si="418"/>
        <v>42613.865405092598</v>
      </c>
      <c r="U3831">
        <f t="shared" si="419"/>
        <v>1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413"/>
        <v>2.25</v>
      </c>
      <c r="P3832">
        <f t="shared" si="414"/>
        <v>75</v>
      </c>
      <c r="Q3832" t="str">
        <f t="shared" si="415"/>
        <v>theater</v>
      </c>
      <c r="R3832" t="str">
        <f t="shared" si="416"/>
        <v>plays</v>
      </c>
      <c r="S3832" s="13">
        <f t="shared" si="417"/>
        <v>42503.740868055553</v>
      </c>
      <c r="T3832" s="13">
        <f t="shared" si="418"/>
        <v>42517.740868055553</v>
      </c>
      <c r="U3832">
        <f t="shared" si="419"/>
        <v>125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413"/>
        <v>1.0602199999999999</v>
      </c>
      <c r="P3833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3">
        <f t="shared" si="417"/>
        <v>41927.848900462966</v>
      </c>
      <c r="T3833" s="13">
        <f t="shared" si="418"/>
        <v>41948.890567129631</v>
      </c>
      <c r="U3833">
        <f t="shared" si="419"/>
        <v>30.110000000000014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13"/>
        <v>1.0466666666666666</v>
      </c>
      <c r="P3834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3">
        <f t="shared" si="417"/>
        <v>42375.114988425921</v>
      </c>
      <c r="T3834" s="13">
        <f t="shared" si="418"/>
        <v>42420.114988425921</v>
      </c>
      <c r="U3834">
        <f t="shared" si="419"/>
        <v>56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413"/>
        <v>1.1666666666666667</v>
      </c>
      <c r="P3835">
        <f t="shared" si="414"/>
        <v>70</v>
      </c>
      <c r="Q3835" t="str">
        <f t="shared" si="415"/>
        <v>theater</v>
      </c>
      <c r="R3835" t="str">
        <f t="shared" si="416"/>
        <v>plays</v>
      </c>
      <c r="S3835" s="13">
        <f t="shared" si="417"/>
        <v>41963.872361111105</v>
      </c>
      <c r="T3835" s="13">
        <f t="shared" si="418"/>
        <v>41974.797916666663</v>
      </c>
      <c r="U3835">
        <f t="shared" si="419"/>
        <v>200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413"/>
        <v>1.0903333333333334</v>
      </c>
      <c r="P3836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3">
        <f t="shared" si="417"/>
        <v>42143.445219907408</v>
      </c>
      <c r="T3836" s="13">
        <f t="shared" si="418"/>
        <v>42173.445219907408</v>
      </c>
      <c r="U3836">
        <f t="shared" si="419"/>
        <v>271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413"/>
        <v>1.6</v>
      </c>
      <c r="P3837">
        <f t="shared" si="414"/>
        <v>40</v>
      </c>
      <c r="Q3837" t="str">
        <f t="shared" si="415"/>
        <v>theater</v>
      </c>
      <c r="R3837" t="str">
        <f t="shared" si="416"/>
        <v>plays</v>
      </c>
      <c r="S3837" s="13">
        <f t="shared" si="417"/>
        <v>42460.94222222222</v>
      </c>
      <c r="T3837" s="13">
        <f t="shared" si="418"/>
        <v>42481.94222222222</v>
      </c>
      <c r="U3837">
        <f t="shared" si="419"/>
        <v>120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413"/>
        <v>1.125</v>
      </c>
      <c r="P3838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3">
        <f t="shared" si="417"/>
        <v>42553.926527777774</v>
      </c>
      <c r="T3838" s="13">
        <f t="shared" si="418"/>
        <v>42585.172916666663</v>
      </c>
      <c r="U3838">
        <f t="shared" si="419"/>
        <v>100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413"/>
        <v>1.0209999999999999</v>
      </c>
      <c r="P3839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3">
        <f t="shared" si="417"/>
        <v>42152.765717592592</v>
      </c>
      <c r="T3839" s="13">
        <f t="shared" si="418"/>
        <v>42188.765717592592</v>
      </c>
      <c r="U3839">
        <f t="shared" si="419"/>
        <v>42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413"/>
        <v>1.00824</v>
      </c>
      <c r="P3840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3">
        <f t="shared" si="417"/>
        <v>42116.710752314815</v>
      </c>
      <c r="T3840" s="13">
        <f t="shared" si="418"/>
        <v>42146.710752314815</v>
      </c>
      <c r="U3840">
        <f t="shared" si="419"/>
        <v>824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413"/>
        <v>1.0125</v>
      </c>
      <c r="P3841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3">
        <f t="shared" si="417"/>
        <v>42155.142638888887</v>
      </c>
      <c r="T3841" s="13">
        <f t="shared" si="418"/>
        <v>42215.142638888887</v>
      </c>
      <c r="U3841">
        <f t="shared" si="419"/>
        <v>25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413"/>
        <v>65</v>
      </c>
      <c r="P3842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3">
        <f t="shared" si="417"/>
        <v>42432.701724537037</v>
      </c>
      <c r="T3842" s="13">
        <f t="shared" si="418"/>
        <v>42457.660057870366</v>
      </c>
      <c r="U3842">
        <f t="shared" si="419"/>
        <v>64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420">E3843/D3843</f>
        <v>8.72E-2</v>
      </c>
      <c r="P3843">
        <f t="shared" ref="P3843:P3906" si="421">E3843/L3843</f>
        <v>25.647058823529413</v>
      </c>
      <c r="Q3843" t="str">
        <f t="shared" ref="Q3843:Q3906" si="422">LEFT(N3843,SEARCH("/",N3843,1)-1)</f>
        <v>theater</v>
      </c>
      <c r="R3843" t="str">
        <f t="shared" ref="R3843:R3906" si="423">MID(N3843,SEARCH("/",N3843,1)+1,50)</f>
        <v>plays</v>
      </c>
      <c r="S3843" s="13">
        <f t="shared" ref="S3843:S3906" si="424">(((J3843/60)/60)/24)+DATE(1970,1,1)</f>
        <v>41780.785729166666</v>
      </c>
      <c r="T3843" s="13">
        <f t="shared" ref="T3843:T3906" si="425">(((I3843/60)/60)/24)+DATE(1970,1,1)</f>
        <v>41840.785729166666</v>
      </c>
      <c r="U3843">
        <f t="shared" ref="U3843:U3906" si="426">E3843-D3843</f>
        <v>-9128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420"/>
        <v>0.21940000000000001</v>
      </c>
      <c r="P3844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3">
        <f t="shared" si="424"/>
        <v>41740.493657407409</v>
      </c>
      <c r="T3844" s="13">
        <f t="shared" si="425"/>
        <v>41770.493657407409</v>
      </c>
      <c r="U3844">
        <f t="shared" si="426"/>
        <v>-3903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420"/>
        <v>0.21299999999999999</v>
      </c>
      <c r="P3845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3">
        <f t="shared" si="424"/>
        <v>41766.072500000002</v>
      </c>
      <c r="T3845" s="13">
        <f t="shared" si="425"/>
        <v>41791.072500000002</v>
      </c>
      <c r="U3845">
        <f t="shared" si="426"/>
        <v>-3935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420"/>
        <v>0.41489795918367345</v>
      </c>
      <c r="P384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3">
        <f t="shared" si="424"/>
        <v>41766.617291666669</v>
      </c>
      <c r="T3846" s="13">
        <f t="shared" si="425"/>
        <v>41793.290972222225</v>
      </c>
      <c r="U3846">
        <f t="shared" si="426"/>
        <v>-5734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420"/>
        <v>2.1049999999999999E-2</v>
      </c>
      <c r="P3847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3">
        <f t="shared" si="424"/>
        <v>42248.627013888887</v>
      </c>
      <c r="T3847" s="13">
        <f t="shared" si="425"/>
        <v>42278.627013888887</v>
      </c>
      <c r="U3847">
        <f t="shared" si="426"/>
        <v>-39158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420"/>
        <v>2.7E-2</v>
      </c>
      <c r="P3848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3">
        <f t="shared" si="424"/>
        <v>41885.221550925926</v>
      </c>
      <c r="T3848" s="13">
        <f t="shared" si="425"/>
        <v>41916.290972222225</v>
      </c>
      <c r="U3848">
        <f t="shared" si="426"/>
        <v>-6811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420"/>
        <v>0.16161904761904761</v>
      </c>
      <c r="P3849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3">
        <f t="shared" si="424"/>
        <v>42159.224432870367</v>
      </c>
      <c r="T3849" s="13">
        <f t="shared" si="425"/>
        <v>42204.224432870367</v>
      </c>
      <c r="U3849">
        <f t="shared" si="426"/>
        <v>-8803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420"/>
        <v>0.16376923076923078</v>
      </c>
      <c r="P3850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3">
        <f t="shared" si="424"/>
        <v>42265.817002314812</v>
      </c>
      <c r="T3850" s="13">
        <f t="shared" si="425"/>
        <v>42295.817002314812</v>
      </c>
      <c r="U3850">
        <f t="shared" si="426"/>
        <v>-10871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420"/>
        <v>7.0433333333333334E-2</v>
      </c>
      <c r="P3851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3">
        <f t="shared" si="424"/>
        <v>42136.767175925925</v>
      </c>
      <c r="T3851" s="13">
        <f t="shared" si="425"/>
        <v>42166.767175925925</v>
      </c>
      <c r="U3851">
        <f t="shared" si="426"/>
        <v>-27887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420"/>
        <v>3.7999999999999999E-2</v>
      </c>
      <c r="P3852">
        <f t="shared" si="421"/>
        <v>9.5</v>
      </c>
      <c r="Q3852" t="str">
        <f t="shared" si="422"/>
        <v>theater</v>
      </c>
      <c r="R3852" t="str">
        <f t="shared" si="423"/>
        <v>plays</v>
      </c>
      <c r="S3852" s="13">
        <f t="shared" si="424"/>
        <v>41975.124340277776</v>
      </c>
      <c r="T3852" s="13">
        <f t="shared" si="425"/>
        <v>42005.124340277776</v>
      </c>
      <c r="U3852">
        <f t="shared" si="426"/>
        <v>-962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420"/>
        <v>0.34079999999999999</v>
      </c>
      <c r="P3853">
        <f t="shared" si="421"/>
        <v>35.5</v>
      </c>
      <c r="Q3853" t="str">
        <f t="shared" si="422"/>
        <v>theater</v>
      </c>
      <c r="R3853" t="str">
        <f t="shared" si="423"/>
        <v>plays</v>
      </c>
      <c r="S3853" s="13">
        <f t="shared" si="424"/>
        <v>42172.439571759256</v>
      </c>
      <c r="T3853" s="13">
        <f t="shared" si="425"/>
        <v>42202.439571759256</v>
      </c>
      <c r="U3853">
        <f t="shared" si="426"/>
        <v>-1648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420"/>
        <v>2E-3</v>
      </c>
      <c r="P3854">
        <f t="shared" si="421"/>
        <v>10</v>
      </c>
      <c r="Q3854" t="str">
        <f t="shared" si="422"/>
        <v>theater</v>
      </c>
      <c r="R3854" t="str">
        <f t="shared" si="423"/>
        <v>plays</v>
      </c>
      <c r="S3854" s="13">
        <f t="shared" si="424"/>
        <v>42065.190694444449</v>
      </c>
      <c r="T3854" s="13">
        <f t="shared" si="425"/>
        <v>42090.149027777778</v>
      </c>
      <c r="U3854">
        <f t="shared" si="426"/>
        <v>-9980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20"/>
        <v>2.5999999999999998E-4</v>
      </c>
      <c r="P3855">
        <f t="shared" si="421"/>
        <v>13</v>
      </c>
      <c r="Q3855" t="str">
        <f t="shared" si="422"/>
        <v>theater</v>
      </c>
      <c r="R3855" t="str">
        <f t="shared" si="423"/>
        <v>plays</v>
      </c>
      <c r="S3855" s="13">
        <f t="shared" si="424"/>
        <v>41848.84002314815</v>
      </c>
      <c r="T3855" s="13">
        <f t="shared" si="425"/>
        <v>41883.84002314815</v>
      </c>
      <c r="U3855">
        <f t="shared" si="426"/>
        <v>-99974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420"/>
        <v>0.16254545454545455</v>
      </c>
      <c r="P3856">
        <f t="shared" si="421"/>
        <v>89.4</v>
      </c>
      <c r="Q3856" t="str">
        <f t="shared" si="422"/>
        <v>theater</v>
      </c>
      <c r="R3856" t="str">
        <f t="shared" si="423"/>
        <v>plays</v>
      </c>
      <c r="S3856" s="13">
        <f t="shared" si="424"/>
        <v>42103.884930555556</v>
      </c>
      <c r="T3856" s="13">
        <f t="shared" si="425"/>
        <v>42133.884930555556</v>
      </c>
      <c r="U3856">
        <f t="shared" si="426"/>
        <v>-9212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420"/>
        <v>2.5000000000000001E-2</v>
      </c>
      <c r="P3857">
        <f t="shared" si="421"/>
        <v>25</v>
      </c>
      <c r="Q3857" t="str">
        <f t="shared" si="422"/>
        <v>theater</v>
      </c>
      <c r="R3857" t="str">
        <f t="shared" si="423"/>
        <v>plays</v>
      </c>
      <c r="S3857" s="13">
        <f t="shared" si="424"/>
        <v>42059.970729166671</v>
      </c>
      <c r="T3857" s="13">
        <f t="shared" si="425"/>
        <v>42089.929062499999</v>
      </c>
      <c r="U3857">
        <f t="shared" si="426"/>
        <v>-975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20"/>
        <v>2.0000000000000001E-4</v>
      </c>
      <c r="P3858">
        <f t="shared" si="421"/>
        <v>1</v>
      </c>
      <c r="Q3858" t="str">
        <f t="shared" si="422"/>
        <v>theater</v>
      </c>
      <c r="R3858" t="str">
        <f t="shared" si="423"/>
        <v>plays</v>
      </c>
      <c r="S3858" s="13">
        <f t="shared" si="424"/>
        <v>42041.743090277778</v>
      </c>
      <c r="T3858" s="13">
        <f t="shared" si="425"/>
        <v>42071.701423611114</v>
      </c>
      <c r="U3858">
        <f t="shared" si="426"/>
        <v>-4999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420"/>
        <v>5.1999999999999998E-2</v>
      </c>
      <c r="P3859">
        <f t="shared" si="421"/>
        <v>65</v>
      </c>
      <c r="Q3859" t="str">
        <f t="shared" si="422"/>
        <v>theater</v>
      </c>
      <c r="R3859" t="str">
        <f t="shared" si="423"/>
        <v>plays</v>
      </c>
      <c r="S3859" s="13">
        <f t="shared" si="424"/>
        <v>41829.73715277778</v>
      </c>
      <c r="T3859" s="13">
        <f t="shared" si="425"/>
        <v>41852.716666666667</v>
      </c>
      <c r="U3859">
        <f t="shared" si="426"/>
        <v>-4740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420"/>
        <v>0.02</v>
      </c>
      <c r="P3860">
        <f t="shared" si="421"/>
        <v>10</v>
      </c>
      <c r="Q3860" t="str">
        <f t="shared" si="422"/>
        <v>theater</v>
      </c>
      <c r="R3860" t="str">
        <f t="shared" si="423"/>
        <v>plays</v>
      </c>
      <c r="S3860" s="13">
        <f t="shared" si="424"/>
        <v>42128.431064814817</v>
      </c>
      <c r="T3860" s="13">
        <f t="shared" si="425"/>
        <v>42146.875</v>
      </c>
      <c r="U3860">
        <f t="shared" si="426"/>
        <v>-490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20"/>
        <v>4.0000000000000002E-4</v>
      </c>
      <c r="P3861">
        <f t="shared" si="421"/>
        <v>1</v>
      </c>
      <c r="Q3861" t="str">
        <f t="shared" si="422"/>
        <v>theater</v>
      </c>
      <c r="R3861" t="str">
        <f t="shared" si="423"/>
        <v>plays</v>
      </c>
      <c r="S3861" s="13">
        <f t="shared" si="424"/>
        <v>41789.893599537041</v>
      </c>
      <c r="T3861" s="13">
        <f t="shared" si="425"/>
        <v>41815.875</v>
      </c>
      <c r="U3861">
        <f t="shared" si="426"/>
        <v>-2499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420"/>
        <v>0.17666666666666667</v>
      </c>
      <c r="P3862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3">
        <f t="shared" si="424"/>
        <v>41833.660995370366</v>
      </c>
      <c r="T3862" s="13">
        <f t="shared" si="425"/>
        <v>41863.660995370366</v>
      </c>
      <c r="U3862">
        <f t="shared" si="426"/>
        <v>-4940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420"/>
        <v>0.05</v>
      </c>
      <c r="P3863">
        <f t="shared" si="421"/>
        <v>100</v>
      </c>
      <c r="Q3863" t="str">
        <f t="shared" si="422"/>
        <v>theater</v>
      </c>
      <c r="R3863" t="str">
        <f t="shared" si="423"/>
        <v>plays</v>
      </c>
      <c r="S3863" s="13">
        <f t="shared" si="424"/>
        <v>41914.590011574073</v>
      </c>
      <c r="T3863" s="13">
        <f t="shared" si="425"/>
        <v>41955.907638888893</v>
      </c>
      <c r="U3863">
        <f t="shared" si="426"/>
        <v>-1900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20"/>
        <v>1.3333333333333334E-4</v>
      </c>
      <c r="P3864">
        <f t="shared" si="421"/>
        <v>1</v>
      </c>
      <c r="Q3864" t="str">
        <f t="shared" si="422"/>
        <v>theater</v>
      </c>
      <c r="R3864" t="str">
        <f t="shared" si="423"/>
        <v>plays</v>
      </c>
      <c r="S3864" s="13">
        <f t="shared" si="424"/>
        <v>42611.261064814811</v>
      </c>
      <c r="T3864" s="13">
        <f t="shared" si="425"/>
        <v>42625.707638888889</v>
      </c>
      <c r="U3864">
        <f t="shared" si="426"/>
        <v>-7499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420"/>
        <v>0</v>
      </c>
      <c r="P3865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13">
        <f t="shared" si="424"/>
        <v>42253.633159722223</v>
      </c>
      <c r="T3865" s="13">
        <f t="shared" si="425"/>
        <v>42313.674826388888</v>
      </c>
      <c r="U3865">
        <f t="shared" si="426"/>
        <v>-6000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420"/>
        <v>1.2E-2</v>
      </c>
      <c r="P3866">
        <f t="shared" si="421"/>
        <v>20</v>
      </c>
      <c r="Q3866" t="str">
        <f t="shared" si="422"/>
        <v>theater</v>
      </c>
      <c r="R3866" t="str">
        <f t="shared" si="423"/>
        <v>plays</v>
      </c>
      <c r="S3866" s="13">
        <f t="shared" si="424"/>
        <v>42295.891828703709</v>
      </c>
      <c r="T3866" s="13">
        <f t="shared" si="425"/>
        <v>42325.933495370366</v>
      </c>
      <c r="U3866">
        <f t="shared" si="426"/>
        <v>-4940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420"/>
        <v>0.26937422295897223</v>
      </c>
      <c r="P3867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3">
        <f t="shared" si="424"/>
        <v>41841.651597222226</v>
      </c>
      <c r="T3867" s="13">
        <f t="shared" si="425"/>
        <v>41881.229166666664</v>
      </c>
      <c r="U3867">
        <f t="shared" si="426"/>
        <v>-1763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420"/>
        <v>5.4999999999999997E-3</v>
      </c>
      <c r="P3868">
        <f t="shared" si="421"/>
        <v>5.5</v>
      </c>
      <c r="Q3868" t="str">
        <f t="shared" si="422"/>
        <v>theater</v>
      </c>
      <c r="R3868" t="str">
        <f t="shared" si="423"/>
        <v>plays</v>
      </c>
      <c r="S3868" s="13">
        <f t="shared" si="424"/>
        <v>42402.947002314817</v>
      </c>
      <c r="T3868" s="13">
        <f t="shared" si="425"/>
        <v>42452.145138888889</v>
      </c>
      <c r="U3868">
        <f t="shared" si="426"/>
        <v>-1989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420"/>
        <v>0.1255</v>
      </c>
      <c r="P3869">
        <f t="shared" si="421"/>
        <v>50.2</v>
      </c>
      <c r="Q3869" t="str">
        <f t="shared" si="422"/>
        <v>theater</v>
      </c>
      <c r="R3869" t="str">
        <f t="shared" si="423"/>
        <v>plays</v>
      </c>
      <c r="S3869" s="13">
        <f t="shared" si="424"/>
        <v>42509.814108796301</v>
      </c>
      <c r="T3869" s="13">
        <f t="shared" si="425"/>
        <v>42539.814108796301</v>
      </c>
      <c r="U3869">
        <f t="shared" si="426"/>
        <v>-1749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420"/>
        <v>2E-3</v>
      </c>
      <c r="P3870">
        <f t="shared" si="421"/>
        <v>10</v>
      </c>
      <c r="Q3870" t="str">
        <f t="shared" si="422"/>
        <v>theater</v>
      </c>
      <c r="R3870" t="str">
        <f t="shared" si="423"/>
        <v>musical</v>
      </c>
      <c r="S3870" s="13">
        <f t="shared" si="424"/>
        <v>41865.659780092588</v>
      </c>
      <c r="T3870" s="13">
        <f t="shared" si="425"/>
        <v>41890.659780092588</v>
      </c>
      <c r="U3870">
        <f t="shared" si="426"/>
        <v>-4990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420"/>
        <v>3.44748684310884E-2</v>
      </c>
      <c r="P3871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3">
        <f t="shared" si="424"/>
        <v>42047.724444444444</v>
      </c>
      <c r="T3871" s="13">
        <f t="shared" si="425"/>
        <v>42077.132638888885</v>
      </c>
      <c r="U3871">
        <f t="shared" si="426"/>
        <v>-12659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420"/>
        <v>0.15</v>
      </c>
      <c r="P3872">
        <f t="shared" si="421"/>
        <v>150</v>
      </c>
      <c r="Q3872" t="str">
        <f t="shared" si="422"/>
        <v>theater</v>
      </c>
      <c r="R3872" t="str">
        <f t="shared" si="423"/>
        <v>musical</v>
      </c>
      <c r="S3872" s="13">
        <f t="shared" si="424"/>
        <v>41793.17219907407</v>
      </c>
      <c r="T3872" s="13">
        <f t="shared" si="425"/>
        <v>41823.17219907407</v>
      </c>
      <c r="U3872">
        <f t="shared" si="426"/>
        <v>-8500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420"/>
        <v>2.6666666666666668E-2</v>
      </c>
      <c r="P3873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3">
        <f t="shared" si="424"/>
        <v>42763.780671296292</v>
      </c>
      <c r="T3873" s="13">
        <f t="shared" si="425"/>
        <v>42823.739004629635</v>
      </c>
      <c r="U3873">
        <f t="shared" si="426"/>
        <v>-1460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420"/>
        <v>0</v>
      </c>
      <c r="P3874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13">
        <f t="shared" si="424"/>
        <v>42180.145787037036</v>
      </c>
      <c r="T3874" s="13">
        <f t="shared" si="425"/>
        <v>42230.145787037036</v>
      </c>
      <c r="U3874">
        <f t="shared" si="426"/>
        <v>-15000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20"/>
        <v>0</v>
      </c>
      <c r="P3875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13">
        <f t="shared" si="424"/>
        <v>42255.696006944447</v>
      </c>
      <c r="T3875" s="13">
        <f t="shared" si="425"/>
        <v>42285.696006944447</v>
      </c>
      <c r="U3875">
        <f t="shared" si="426"/>
        <v>-5500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20"/>
        <v>0</v>
      </c>
      <c r="P3876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13">
        <f t="shared" si="424"/>
        <v>42007.016458333332</v>
      </c>
      <c r="T3876" s="13">
        <f t="shared" si="425"/>
        <v>42028.041666666672</v>
      </c>
      <c r="U3876">
        <f t="shared" si="426"/>
        <v>-620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20"/>
        <v>0</v>
      </c>
      <c r="P3877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13">
        <f t="shared" si="424"/>
        <v>42615.346817129626</v>
      </c>
      <c r="T3877" s="13">
        <f t="shared" si="425"/>
        <v>42616.416666666672</v>
      </c>
      <c r="U3877">
        <f t="shared" si="426"/>
        <v>-30000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420"/>
        <v>0.52794871794871789</v>
      </c>
      <c r="P3878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3">
        <f t="shared" si="424"/>
        <v>42372.624166666668</v>
      </c>
      <c r="T3878" s="13">
        <f t="shared" si="425"/>
        <v>42402.624166666668</v>
      </c>
      <c r="U3878">
        <f t="shared" si="426"/>
        <v>-1841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420"/>
        <v>4.9639999999999997E-2</v>
      </c>
      <c r="P3879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3">
        <f t="shared" si="424"/>
        <v>42682.67768518519</v>
      </c>
      <c r="T3879" s="13">
        <f t="shared" si="425"/>
        <v>42712.67768518519</v>
      </c>
      <c r="U3879">
        <f t="shared" si="426"/>
        <v>-23759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420"/>
        <v>5.5555555555555556E-4</v>
      </c>
      <c r="P3880">
        <f t="shared" si="421"/>
        <v>10</v>
      </c>
      <c r="Q3880" t="str">
        <f t="shared" si="422"/>
        <v>theater</v>
      </c>
      <c r="R3880" t="str">
        <f t="shared" si="423"/>
        <v>musical</v>
      </c>
      <c r="S3880" s="13">
        <f t="shared" si="424"/>
        <v>42154.818819444445</v>
      </c>
      <c r="T3880" s="13">
        <f t="shared" si="425"/>
        <v>42185.165972222225</v>
      </c>
      <c r="U3880">
        <f t="shared" si="426"/>
        <v>-17990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420"/>
        <v>0</v>
      </c>
      <c r="P3881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13">
        <f t="shared" si="424"/>
        <v>41999.861064814817</v>
      </c>
      <c r="T3881" s="13">
        <f t="shared" si="425"/>
        <v>42029.861064814817</v>
      </c>
      <c r="U3881">
        <f t="shared" si="426"/>
        <v>-15000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420"/>
        <v>0.13066666666666665</v>
      </c>
      <c r="P3882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3">
        <f t="shared" si="424"/>
        <v>41815.815046296295</v>
      </c>
      <c r="T3882" s="13">
        <f t="shared" si="425"/>
        <v>41850.958333333336</v>
      </c>
      <c r="U3882">
        <f t="shared" si="426"/>
        <v>-6520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420"/>
        <v>0.05</v>
      </c>
      <c r="P3883">
        <f t="shared" si="421"/>
        <v>25</v>
      </c>
      <c r="Q3883" t="str">
        <f t="shared" si="422"/>
        <v>theater</v>
      </c>
      <c r="R3883" t="str">
        <f t="shared" si="423"/>
        <v>musical</v>
      </c>
      <c r="S3883" s="13">
        <f t="shared" si="424"/>
        <v>42756.018506944441</v>
      </c>
      <c r="T3883" s="13">
        <f t="shared" si="425"/>
        <v>42786.018506944441</v>
      </c>
      <c r="U3883">
        <f t="shared" si="426"/>
        <v>-475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420"/>
        <v>0</v>
      </c>
      <c r="P3884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13">
        <f t="shared" si="424"/>
        <v>42373.983449074076</v>
      </c>
      <c r="T3884" s="13">
        <f t="shared" si="425"/>
        <v>42400.960416666669</v>
      </c>
      <c r="U3884">
        <f t="shared" si="426"/>
        <v>-30000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20"/>
        <v>0</v>
      </c>
      <c r="P3885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13">
        <f t="shared" si="424"/>
        <v>41854.602650462963</v>
      </c>
      <c r="T3885" s="13">
        <f t="shared" si="425"/>
        <v>41884.602650462963</v>
      </c>
      <c r="U3885">
        <f t="shared" si="426"/>
        <v>-15000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20"/>
        <v>0</v>
      </c>
      <c r="P3886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13">
        <f t="shared" si="424"/>
        <v>42065.791574074072</v>
      </c>
      <c r="T3886" s="13">
        <f t="shared" si="425"/>
        <v>42090.749907407408</v>
      </c>
      <c r="U3886">
        <f t="shared" si="426"/>
        <v>-10000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20"/>
        <v>0</v>
      </c>
      <c r="P3887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13">
        <f t="shared" si="424"/>
        <v>42469.951284722221</v>
      </c>
      <c r="T3887" s="13">
        <f t="shared" si="425"/>
        <v>42499.951284722221</v>
      </c>
      <c r="U3887">
        <f t="shared" si="426"/>
        <v>-375000</v>
      </c>
    </row>
    <row r="3888" spans="1:21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20"/>
        <v>0</v>
      </c>
      <c r="P3888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13">
        <f t="shared" si="424"/>
        <v>41954.228032407409</v>
      </c>
      <c r="T3888" s="13">
        <f t="shared" si="425"/>
        <v>41984.228032407409</v>
      </c>
      <c r="U3888">
        <f t="shared" si="426"/>
        <v>-10000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420"/>
        <v>1.7500000000000002E-2</v>
      </c>
      <c r="P3889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3">
        <f t="shared" si="424"/>
        <v>42079.857974537037</v>
      </c>
      <c r="T3889" s="13">
        <f t="shared" si="425"/>
        <v>42125.916666666672</v>
      </c>
      <c r="U3889">
        <f t="shared" si="426"/>
        <v>-1965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420"/>
        <v>0.27100000000000002</v>
      </c>
      <c r="P3890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3">
        <f t="shared" si="424"/>
        <v>42762.545810185184</v>
      </c>
      <c r="T3890" s="13">
        <f t="shared" si="425"/>
        <v>42792.545810185184</v>
      </c>
      <c r="U3890">
        <f t="shared" si="426"/>
        <v>-1458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420"/>
        <v>1.4749999999999999E-2</v>
      </c>
      <c r="P3891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3">
        <f t="shared" si="424"/>
        <v>41977.004976851851</v>
      </c>
      <c r="T3891" s="13">
        <f t="shared" si="425"/>
        <v>42008.976388888885</v>
      </c>
      <c r="U3891">
        <f t="shared" si="426"/>
        <v>-7882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420"/>
        <v>0.16826666666666668</v>
      </c>
      <c r="P3892">
        <f t="shared" si="421"/>
        <v>315.5</v>
      </c>
      <c r="Q3892" t="str">
        <f t="shared" si="422"/>
        <v>theater</v>
      </c>
      <c r="R3892" t="str">
        <f t="shared" si="423"/>
        <v>plays</v>
      </c>
      <c r="S3892" s="13">
        <f t="shared" si="424"/>
        <v>42171.758611111116</v>
      </c>
      <c r="T3892" s="13">
        <f t="shared" si="425"/>
        <v>42231.758611111116</v>
      </c>
      <c r="U3892">
        <f t="shared" si="426"/>
        <v>-12476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420"/>
        <v>0.32500000000000001</v>
      </c>
      <c r="P3893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3">
        <f t="shared" si="424"/>
        <v>42056.1324537037</v>
      </c>
      <c r="T3893" s="13">
        <f t="shared" si="425"/>
        <v>42086.207638888889</v>
      </c>
      <c r="U3893">
        <f t="shared" si="426"/>
        <v>-540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420"/>
        <v>0</v>
      </c>
      <c r="P3894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13">
        <f t="shared" si="424"/>
        <v>41867.652280092596</v>
      </c>
      <c r="T3894" s="13">
        <f t="shared" si="425"/>
        <v>41875.291666666664</v>
      </c>
      <c r="U3894">
        <f t="shared" si="426"/>
        <v>-1000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420"/>
        <v>0.2155</v>
      </c>
      <c r="P3895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3">
        <f t="shared" si="424"/>
        <v>41779.657870370371</v>
      </c>
      <c r="T3895" s="13">
        <f t="shared" si="425"/>
        <v>41821.25</v>
      </c>
      <c r="U3895">
        <f t="shared" si="426"/>
        <v>-39225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420"/>
        <v>3.4666666666666665E-2</v>
      </c>
      <c r="P3896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3">
        <f t="shared" si="424"/>
        <v>42679.958472222221</v>
      </c>
      <c r="T3896" s="13">
        <f t="shared" si="425"/>
        <v>42710.207638888889</v>
      </c>
      <c r="U3896">
        <f t="shared" si="426"/>
        <v>-14480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420"/>
        <v>0.05</v>
      </c>
      <c r="P3897">
        <f t="shared" si="421"/>
        <v>50</v>
      </c>
      <c r="Q3897" t="str">
        <f t="shared" si="422"/>
        <v>theater</v>
      </c>
      <c r="R3897" t="str">
        <f t="shared" si="423"/>
        <v>plays</v>
      </c>
      <c r="S3897" s="13">
        <f t="shared" si="424"/>
        <v>42032.250208333338</v>
      </c>
      <c r="T3897" s="13">
        <f t="shared" si="425"/>
        <v>42063.250208333338</v>
      </c>
      <c r="U3897">
        <f t="shared" si="426"/>
        <v>-950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420"/>
        <v>0.10625</v>
      </c>
      <c r="P3898">
        <f t="shared" si="421"/>
        <v>42.5</v>
      </c>
      <c r="Q3898" t="str">
        <f t="shared" si="422"/>
        <v>theater</v>
      </c>
      <c r="R3898" t="str">
        <f t="shared" si="423"/>
        <v>plays</v>
      </c>
      <c r="S3898" s="13">
        <f t="shared" si="424"/>
        <v>41793.191875000004</v>
      </c>
      <c r="T3898" s="13">
        <f t="shared" si="425"/>
        <v>41807.191875000004</v>
      </c>
      <c r="U3898">
        <f t="shared" si="426"/>
        <v>-1430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420"/>
        <v>0.17599999999999999</v>
      </c>
      <c r="P3899">
        <f t="shared" si="421"/>
        <v>44</v>
      </c>
      <c r="Q3899" t="str">
        <f t="shared" si="422"/>
        <v>theater</v>
      </c>
      <c r="R3899" t="str">
        <f t="shared" si="423"/>
        <v>plays</v>
      </c>
      <c r="S3899" s="13">
        <f t="shared" si="424"/>
        <v>41982.87364583333</v>
      </c>
      <c r="T3899" s="13">
        <f t="shared" si="425"/>
        <v>42012.87364583333</v>
      </c>
      <c r="U3899">
        <f t="shared" si="426"/>
        <v>-2060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420"/>
        <v>0.3256</v>
      </c>
      <c r="P3900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3">
        <f t="shared" si="424"/>
        <v>42193.482291666667</v>
      </c>
      <c r="T3900" s="13">
        <f t="shared" si="425"/>
        <v>42233.666666666672</v>
      </c>
      <c r="U3900">
        <f t="shared" si="426"/>
        <v>-1686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420"/>
        <v>1.2500000000000001E-2</v>
      </c>
      <c r="P3901">
        <f t="shared" si="421"/>
        <v>62.5</v>
      </c>
      <c r="Q3901" t="str">
        <f t="shared" si="422"/>
        <v>theater</v>
      </c>
      <c r="R3901" t="str">
        <f t="shared" si="423"/>
        <v>plays</v>
      </c>
      <c r="S3901" s="13">
        <f t="shared" si="424"/>
        <v>41843.775011574071</v>
      </c>
      <c r="T3901" s="13">
        <f t="shared" si="425"/>
        <v>41863.775011574071</v>
      </c>
      <c r="U3901">
        <f t="shared" si="426"/>
        <v>-9875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420"/>
        <v>5.3999999999999999E-2</v>
      </c>
      <c r="P3902">
        <f t="shared" si="421"/>
        <v>27</v>
      </c>
      <c r="Q3902" t="str">
        <f t="shared" si="422"/>
        <v>theater</v>
      </c>
      <c r="R3902" t="str">
        <f t="shared" si="423"/>
        <v>plays</v>
      </c>
      <c r="S3902" s="13">
        <f t="shared" si="424"/>
        <v>42136.092488425929</v>
      </c>
      <c r="T3902" s="13">
        <f t="shared" si="425"/>
        <v>42166.092488425929</v>
      </c>
      <c r="U3902">
        <f t="shared" si="426"/>
        <v>-2365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420"/>
        <v>8.3333333333333332E-3</v>
      </c>
      <c r="P3903">
        <f t="shared" si="421"/>
        <v>25</v>
      </c>
      <c r="Q3903" t="str">
        <f t="shared" si="422"/>
        <v>theater</v>
      </c>
      <c r="R3903" t="str">
        <f t="shared" si="423"/>
        <v>plays</v>
      </c>
      <c r="S3903" s="13">
        <f t="shared" si="424"/>
        <v>42317.826377314821</v>
      </c>
      <c r="T3903" s="13">
        <f t="shared" si="425"/>
        <v>42357.826377314821</v>
      </c>
      <c r="U3903">
        <f t="shared" si="426"/>
        <v>-2975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420"/>
        <v>0.48833333333333334</v>
      </c>
      <c r="P3904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3">
        <f t="shared" si="424"/>
        <v>42663.468078703707</v>
      </c>
      <c r="T3904" s="13">
        <f t="shared" si="425"/>
        <v>42688.509745370371</v>
      </c>
      <c r="U3904">
        <f t="shared" si="426"/>
        <v>-1535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420"/>
        <v>0</v>
      </c>
      <c r="P3905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13">
        <f t="shared" si="424"/>
        <v>42186.01116898148</v>
      </c>
      <c r="T3905" s="13">
        <f t="shared" si="425"/>
        <v>42230.818055555559</v>
      </c>
      <c r="U3905">
        <f t="shared" si="426"/>
        <v>-1500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420"/>
        <v>2.9999999999999997E-4</v>
      </c>
      <c r="P3906">
        <f t="shared" si="421"/>
        <v>1.5</v>
      </c>
      <c r="Q3906" t="str">
        <f t="shared" si="422"/>
        <v>theater</v>
      </c>
      <c r="R3906" t="str">
        <f t="shared" si="423"/>
        <v>plays</v>
      </c>
      <c r="S3906" s="13">
        <f t="shared" si="424"/>
        <v>42095.229166666672</v>
      </c>
      <c r="T3906" s="13">
        <f t="shared" si="425"/>
        <v>42109.211111111115</v>
      </c>
      <c r="U3906">
        <f t="shared" si="426"/>
        <v>-9997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427">E3907/D3907</f>
        <v>0.11533333333333333</v>
      </c>
      <c r="P3907">
        <f t="shared" ref="P3907:P3970" si="428">E3907/L3907</f>
        <v>24.714285714285715</v>
      </c>
      <c r="Q3907" t="str">
        <f t="shared" ref="Q3907:Q3970" si="429">LEFT(N3907,SEARCH("/",N3907,1)-1)</f>
        <v>theater</v>
      </c>
      <c r="R3907" t="str">
        <f t="shared" ref="R3907:R3970" si="430">MID(N3907,SEARCH("/",N3907,1)+1,50)</f>
        <v>plays</v>
      </c>
      <c r="S3907" s="13">
        <f t="shared" ref="S3907:S3970" si="431">(((J3907/60)/60)/24)+DATE(1970,1,1)</f>
        <v>42124.623877314814</v>
      </c>
      <c r="T3907" s="13">
        <f t="shared" ref="T3907:T3970" si="432">(((I3907/60)/60)/24)+DATE(1970,1,1)</f>
        <v>42166.958333333328</v>
      </c>
      <c r="U3907">
        <f t="shared" ref="U3907:U3970" si="433">E3907-D3907</f>
        <v>-1327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427"/>
        <v>0.67333333333333334</v>
      </c>
      <c r="P3908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3">
        <f t="shared" si="431"/>
        <v>42143.917743055557</v>
      </c>
      <c r="T3908" s="13">
        <f t="shared" si="432"/>
        <v>42181.559027777781</v>
      </c>
      <c r="U3908">
        <f t="shared" si="433"/>
        <v>-490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427"/>
        <v>0.153</v>
      </c>
      <c r="P3909">
        <f t="shared" si="428"/>
        <v>38.25</v>
      </c>
      <c r="Q3909" t="str">
        <f t="shared" si="429"/>
        <v>theater</v>
      </c>
      <c r="R3909" t="str">
        <f t="shared" si="430"/>
        <v>plays</v>
      </c>
      <c r="S3909" s="13">
        <f t="shared" si="431"/>
        <v>41906.819513888891</v>
      </c>
      <c r="T3909" s="13">
        <f t="shared" si="432"/>
        <v>41938.838888888888</v>
      </c>
      <c r="U3909">
        <f t="shared" si="433"/>
        <v>-847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27"/>
        <v>8.666666666666667E-2</v>
      </c>
      <c r="P3910">
        <f t="shared" si="428"/>
        <v>16.25</v>
      </c>
      <c r="Q3910" t="str">
        <f t="shared" si="429"/>
        <v>theater</v>
      </c>
      <c r="R3910" t="str">
        <f t="shared" si="430"/>
        <v>plays</v>
      </c>
      <c r="S3910" s="13">
        <f t="shared" si="431"/>
        <v>41834.135370370372</v>
      </c>
      <c r="T3910" s="13">
        <f t="shared" si="432"/>
        <v>41849.135370370372</v>
      </c>
      <c r="U3910">
        <f t="shared" si="433"/>
        <v>-685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27"/>
        <v>2.2499999999999998E-3</v>
      </c>
      <c r="P3911">
        <f t="shared" si="428"/>
        <v>33.75</v>
      </c>
      <c r="Q3911" t="str">
        <f t="shared" si="429"/>
        <v>theater</v>
      </c>
      <c r="R3911" t="str">
        <f t="shared" si="430"/>
        <v>plays</v>
      </c>
      <c r="S3911" s="13">
        <f t="shared" si="431"/>
        <v>41863.359282407408</v>
      </c>
      <c r="T3911" s="13">
        <f t="shared" si="432"/>
        <v>41893.359282407408</v>
      </c>
      <c r="U3911">
        <f t="shared" si="433"/>
        <v>-59865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427"/>
        <v>3.0833333333333334E-2</v>
      </c>
      <c r="P3912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3">
        <f t="shared" si="431"/>
        <v>42224.756909722222</v>
      </c>
      <c r="T3912" s="13">
        <f t="shared" si="432"/>
        <v>42254.756909722222</v>
      </c>
      <c r="U3912">
        <f t="shared" si="433"/>
        <v>-5815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427"/>
        <v>0.37412499999999999</v>
      </c>
      <c r="P3913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3">
        <f t="shared" si="431"/>
        <v>41939.8122337963</v>
      </c>
      <c r="T3913" s="13">
        <f t="shared" si="432"/>
        <v>41969.853900462964</v>
      </c>
      <c r="U3913">
        <f t="shared" si="433"/>
        <v>-5007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427"/>
        <v>6.666666666666667E-5</v>
      </c>
      <c r="P3914">
        <f t="shared" si="428"/>
        <v>1</v>
      </c>
      <c r="Q3914" t="str">
        <f t="shared" si="429"/>
        <v>theater</v>
      </c>
      <c r="R3914" t="str">
        <f t="shared" si="430"/>
        <v>plays</v>
      </c>
      <c r="S3914" s="13">
        <f t="shared" si="431"/>
        <v>42059.270023148143</v>
      </c>
      <c r="T3914" s="13">
        <f t="shared" si="432"/>
        <v>42119.190972222219</v>
      </c>
      <c r="U3914">
        <f t="shared" si="433"/>
        <v>-14999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427"/>
        <v>0.1</v>
      </c>
      <c r="P3915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3">
        <f t="shared" si="431"/>
        <v>42308.211215277777</v>
      </c>
      <c r="T3915" s="13">
        <f t="shared" si="432"/>
        <v>42338.252881944441</v>
      </c>
      <c r="U3915">
        <f t="shared" si="433"/>
        <v>-9000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427"/>
        <v>0.36359999999999998</v>
      </c>
      <c r="P3916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3">
        <f t="shared" si="431"/>
        <v>42114.818935185183</v>
      </c>
      <c r="T3916" s="13">
        <f t="shared" si="432"/>
        <v>42134.957638888889</v>
      </c>
      <c r="U3916">
        <f t="shared" si="433"/>
        <v>-1591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427"/>
        <v>3.3333333333333335E-3</v>
      </c>
      <c r="P3917">
        <f t="shared" si="428"/>
        <v>5</v>
      </c>
      <c r="Q3917" t="str">
        <f t="shared" si="429"/>
        <v>theater</v>
      </c>
      <c r="R3917" t="str">
        <f t="shared" si="430"/>
        <v>plays</v>
      </c>
      <c r="S3917" s="13">
        <f t="shared" si="431"/>
        <v>42492.98505787037</v>
      </c>
      <c r="T3917" s="13">
        <f t="shared" si="432"/>
        <v>42522.98505787037</v>
      </c>
      <c r="U3917">
        <f t="shared" si="433"/>
        <v>-1495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427"/>
        <v>0</v>
      </c>
      <c r="P3918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13">
        <f t="shared" si="431"/>
        <v>42494.471666666665</v>
      </c>
      <c r="T3918" s="13">
        <f t="shared" si="432"/>
        <v>42524.471666666665</v>
      </c>
      <c r="U3918">
        <f t="shared" si="433"/>
        <v>-2000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427"/>
        <v>2.8571428571428571E-3</v>
      </c>
      <c r="P3919">
        <f t="shared" si="428"/>
        <v>10</v>
      </c>
      <c r="Q3919" t="str">
        <f t="shared" si="429"/>
        <v>theater</v>
      </c>
      <c r="R3919" t="str">
        <f t="shared" si="430"/>
        <v>plays</v>
      </c>
      <c r="S3919" s="13">
        <f t="shared" si="431"/>
        <v>41863.527326388888</v>
      </c>
      <c r="T3919" s="13">
        <f t="shared" si="432"/>
        <v>41893.527326388888</v>
      </c>
      <c r="U3919">
        <f t="shared" si="433"/>
        <v>-3490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427"/>
        <v>2E-3</v>
      </c>
      <c r="P3920">
        <f t="shared" si="428"/>
        <v>40</v>
      </c>
      <c r="Q3920" t="str">
        <f t="shared" si="429"/>
        <v>theater</v>
      </c>
      <c r="R3920" t="str">
        <f t="shared" si="430"/>
        <v>plays</v>
      </c>
      <c r="S3920" s="13">
        <f t="shared" si="431"/>
        <v>41843.664618055554</v>
      </c>
      <c r="T3920" s="13">
        <f t="shared" si="432"/>
        <v>41855.666666666664</v>
      </c>
      <c r="U3920">
        <f t="shared" si="433"/>
        <v>-59880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27"/>
        <v>1.7999999999999999E-2</v>
      </c>
      <c r="P3921">
        <f t="shared" si="428"/>
        <v>30</v>
      </c>
      <c r="Q3921" t="str">
        <f t="shared" si="429"/>
        <v>theater</v>
      </c>
      <c r="R3921" t="str">
        <f t="shared" si="430"/>
        <v>plays</v>
      </c>
      <c r="S3921" s="13">
        <f t="shared" si="431"/>
        <v>42358.684872685189</v>
      </c>
      <c r="T3921" s="13">
        <f t="shared" si="432"/>
        <v>42387</v>
      </c>
      <c r="U3921">
        <f t="shared" si="433"/>
        <v>-4910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27"/>
        <v>5.3999999999999999E-2</v>
      </c>
      <c r="P3922">
        <f t="shared" si="428"/>
        <v>45</v>
      </c>
      <c r="Q3922" t="str">
        <f t="shared" si="429"/>
        <v>theater</v>
      </c>
      <c r="R3922" t="str">
        <f t="shared" si="430"/>
        <v>plays</v>
      </c>
      <c r="S3922" s="13">
        <f t="shared" si="431"/>
        <v>42657.38726851852</v>
      </c>
      <c r="T3922" s="13">
        <f t="shared" si="432"/>
        <v>42687.428935185191</v>
      </c>
      <c r="U3922">
        <f t="shared" si="433"/>
        <v>-2365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427"/>
        <v>0</v>
      </c>
      <c r="P3923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13">
        <f t="shared" si="431"/>
        <v>41926.542303240742</v>
      </c>
      <c r="T3923" s="13">
        <f t="shared" si="432"/>
        <v>41938.75</v>
      </c>
      <c r="U3923">
        <f t="shared" si="433"/>
        <v>-3000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427"/>
        <v>8.1333333333333327E-2</v>
      </c>
      <c r="P3924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3">
        <f t="shared" si="431"/>
        <v>42020.768634259264</v>
      </c>
      <c r="T3924" s="13">
        <f t="shared" si="432"/>
        <v>42065.958333333328</v>
      </c>
      <c r="U3924">
        <f t="shared" si="433"/>
        <v>-689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427"/>
        <v>0.12034782608695652</v>
      </c>
      <c r="P3925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3">
        <f t="shared" si="431"/>
        <v>42075.979988425926</v>
      </c>
      <c r="T3925" s="13">
        <f t="shared" si="432"/>
        <v>42103.979988425926</v>
      </c>
      <c r="U3925">
        <f t="shared" si="433"/>
        <v>-10116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427"/>
        <v>0.15266666666666667</v>
      </c>
      <c r="P3926">
        <f t="shared" si="428"/>
        <v>57.25</v>
      </c>
      <c r="Q3926" t="str">
        <f t="shared" si="429"/>
        <v>theater</v>
      </c>
      <c r="R3926" t="str">
        <f t="shared" si="430"/>
        <v>plays</v>
      </c>
      <c r="S3926" s="13">
        <f t="shared" si="431"/>
        <v>41786.959745370368</v>
      </c>
      <c r="T3926" s="13">
        <f t="shared" si="432"/>
        <v>41816.959745370368</v>
      </c>
      <c r="U3926">
        <f t="shared" si="433"/>
        <v>-12710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427"/>
        <v>0.1</v>
      </c>
      <c r="P3927">
        <f t="shared" si="428"/>
        <v>5</v>
      </c>
      <c r="Q3927" t="str">
        <f t="shared" si="429"/>
        <v>theater</v>
      </c>
      <c r="R3927" t="str">
        <f t="shared" si="430"/>
        <v>plays</v>
      </c>
      <c r="S3927" s="13">
        <f t="shared" si="431"/>
        <v>41820.870821759258</v>
      </c>
      <c r="T3927" s="13">
        <f t="shared" si="432"/>
        <v>41850.870821759258</v>
      </c>
      <c r="U3927">
        <f t="shared" si="433"/>
        <v>-135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427"/>
        <v>3.0000000000000001E-3</v>
      </c>
      <c r="P3928">
        <f t="shared" si="428"/>
        <v>15</v>
      </c>
      <c r="Q3928" t="str">
        <f t="shared" si="429"/>
        <v>theater</v>
      </c>
      <c r="R3928" t="str">
        <f t="shared" si="430"/>
        <v>plays</v>
      </c>
      <c r="S3928" s="13">
        <f t="shared" si="431"/>
        <v>41970.085046296299</v>
      </c>
      <c r="T3928" s="13">
        <f t="shared" si="432"/>
        <v>42000.085046296299</v>
      </c>
      <c r="U3928">
        <f t="shared" si="433"/>
        <v>-4985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427"/>
        <v>0.01</v>
      </c>
      <c r="P3929">
        <f t="shared" si="428"/>
        <v>12.5</v>
      </c>
      <c r="Q3929" t="str">
        <f t="shared" si="429"/>
        <v>theater</v>
      </c>
      <c r="R3929" t="str">
        <f t="shared" si="430"/>
        <v>plays</v>
      </c>
      <c r="S3929" s="13">
        <f t="shared" si="431"/>
        <v>41830.267407407409</v>
      </c>
      <c r="T3929" s="13">
        <f t="shared" si="432"/>
        <v>41860.267407407409</v>
      </c>
      <c r="U3929">
        <f t="shared" si="433"/>
        <v>-2475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427"/>
        <v>0.13020000000000001</v>
      </c>
      <c r="P3930">
        <f t="shared" si="428"/>
        <v>93</v>
      </c>
      <c r="Q3930" t="str">
        <f t="shared" si="429"/>
        <v>theater</v>
      </c>
      <c r="R3930" t="str">
        <f t="shared" si="430"/>
        <v>plays</v>
      </c>
      <c r="S3930" s="13">
        <f t="shared" si="431"/>
        <v>42265.683182870373</v>
      </c>
      <c r="T3930" s="13">
        <f t="shared" si="432"/>
        <v>42293.207638888889</v>
      </c>
      <c r="U3930">
        <f t="shared" si="433"/>
        <v>-4349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427"/>
        <v>2.265E-2</v>
      </c>
      <c r="P3931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3">
        <f t="shared" si="431"/>
        <v>42601.827141203699</v>
      </c>
      <c r="T3931" s="13">
        <f t="shared" si="432"/>
        <v>42631.827141203699</v>
      </c>
      <c r="U3931">
        <f t="shared" si="433"/>
        <v>-19547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427"/>
        <v>0</v>
      </c>
      <c r="P3932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13">
        <f t="shared" si="431"/>
        <v>42433.338749999995</v>
      </c>
      <c r="T3932" s="13">
        <f t="shared" si="432"/>
        <v>42461.25</v>
      </c>
      <c r="U3932">
        <f t="shared" si="433"/>
        <v>-10000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27"/>
        <v>0</v>
      </c>
      <c r="P3933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13">
        <f t="shared" si="431"/>
        <v>42228.151701388888</v>
      </c>
      <c r="T3933" s="13">
        <f t="shared" si="432"/>
        <v>42253.151701388888</v>
      </c>
      <c r="U3933">
        <f t="shared" si="433"/>
        <v>-8000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427"/>
        <v>8.3333333333333331E-5</v>
      </c>
      <c r="P3934">
        <f t="shared" si="428"/>
        <v>1</v>
      </c>
      <c r="Q3934" t="str">
        <f t="shared" si="429"/>
        <v>theater</v>
      </c>
      <c r="R3934" t="str">
        <f t="shared" si="430"/>
        <v>plays</v>
      </c>
      <c r="S3934" s="13">
        <f t="shared" si="431"/>
        <v>42415.168564814812</v>
      </c>
      <c r="T3934" s="13">
        <f t="shared" si="432"/>
        <v>42445.126898148148</v>
      </c>
      <c r="U3934">
        <f t="shared" si="433"/>
        <v>-11999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427"/>
        <v>0.15742857142857142</v>
      </c>
      <c r="P3935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3">
        <f t="shared" si="431"/>
        <v>42538.968310185184</v>
      </c>
      <c r="T3935" s="13">
        <f t="shared" si="432"/>
        <v>42568.029861111107</v>
      </c>
      <c r="U3935">
        <f t="shared" si="433"/>
        <v>-5898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27"/>
        <v>0.11</v>
      </c>
      <c r="P3936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3">
        <f t="shared" si="431"/>
        <v>42233.671747685185</v>
      </c>
      <c r="T3936" s="13">
        <f t="shared" si="432"/>
        <v>42278.541666666672</v>
      </c>
      <c r="U3936">
        <f t="shared" si="433"/>
        <v>-4450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427"/>
        <v>0.43833333333333335</v>
      </c>
      <c r="P3937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3">
        <f t="shared" si="431"/>
        <v>42221.656782407401</v>
      </c>
      <c r="T3937" s="13">
        <f t="shared" si="432"/>
        <v>42281.656782407401</v>
      </c>
      <c r="U3937">
        <f t="shared" si="433"/>
        <v>-1685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427"/>
        <v>0</v>
      </c>
      <c r="P3938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13">
        <f t="shared" si="431"/>
        <v>42675.262962962966</v>
      </c>
      <c r="T3938" s="13">
        <f t="shared" si="432"/>
        <v>42705.304629629631</v>
      </c>
      <c r="U3938">
        <f t="shared" si="433"/>
        <v>-20000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427"/>
        <v>0.86135181975736563</v>
      </c>
      <c r="P3939">
        <f t="shared" si="428"/>
        <v>248.5</v>
      </c>
      <c r="Q3939" t="str">
        <f t="shared" si="429"/>
        <v>theater</v>
      </c>
      <c r="R3939" t="str">
        <f t="shared" si="430"/>
        <v>plays</v>
      </c>
      <c r="S3939" s="13">
        <f t="shared" si="431"/>
        <v>42534.631481481483</v>
      </c>
      <c r="T3939" s="13">
        <f t="shared" si="432"/>
        <v>42562.631481481483</v>
      </c>
      <c r="U3939">
        <f t="shared" si="433"/>
        <v>-400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427"/>
        <v>0.12196620583717357</v>
      </c>
      <c r="P3940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3">
        <f t="shared" si="431"/>
        <v>42151.905717592599</v>
      </c>
      <c r="T3940" s="13">
        <f t="shared" si="432"/>
        <v>42182.905717592599</v>
      </c>
      <c r="U3940">
        <f t="shared" si="433"/>
        <v>-2858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427"/>
        <v>1E-3</v>
      </c>
      <c r="P3941">
        <f t="shared" si="428"/>
        <v>5</v>
      </c>
      <c r="Q3941" t="str">
        <f t="shared" si="429"/>
        <v>theater</v>
      </c>
      <c r="R3941" t="str">
        <f t="shared" si="430"/>
        <v>plays</v>
      </c>
      <c r="S3941" s="13">
        <f t="shared" si="431"/>
        <v>41915.400219907409</v>
      </c>
      <c r="T3941" s="13">
        <f t="shared" si="432"/>
        <v>41919.1875</v>
      </c>
      <c r="U3941">
        <f t="shared" si="433"/>
        <v>-4995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427"/>
        <v>2.2000000000000001E-3</v>
      </c>
      <c r="P3942">
        <f t="shared" si="428"/>
        <v>5.5</v>
      </c>
      <c r="Q3942" t="str">
        <f t="shared" si="429"/>
        <v>theater</v>
      </c>
      <c r="R3942" t="str">
        <f t="shared" si="430"/>
        <v>plays</v>
      </c>
      <c r="S3942" s="13">
        <f t="shared" si="431"/>
        <v>41961.492488425924</v>
      </c>
      <c r="T3942" s="13">
        <f t="shared" si="432"/>
        <v>42006.492488425924</v>
      </c>
      <c r="U3942">
        <f t="shared" si="433"/>
        <v>-4989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27"/>
        <v>9.0909090909090905E-3</v>
      </c>
      <c r="P3943">
        <f t="shared" si="428"/>
        <v>25</v>
      </c>
      <c r="Q3943" t="str">
        <f t="shared" si="429"/>
        <v>theater</v>
      </c>
      <c r="R3943" t="str">
        <f t="shared" si="430"/>
        <v>plays</v>
      </c>
      <c r="S3943" s="13">
        <f t="shared" si="431"/>
        <v>41940.587233796294</v>
      </c>
      <c r="T3943" s="13">
        <f t="shared" si="432"/>
        <v>41968.041666666672</v>
      </c>
      <c r="U3943">
        <f t="shared" si="433"/>
        <v>-5450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427"/>
        <v>0</v>
      </c>
      <c r="P3944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13">
        <f t="shared" si="431"/>
        <v>42111.904097222221</v>
      </c>
      <c r="T3944" s="13">
        <f t="shared" si="432"/>
        <v>42171.904097222221</v>
      </c>
      <c r="U3944">
        <f t="shared" si="433"/>
        <v>-1200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427"/>
        <v>0.35639999999999999</v>
      </c>
      <c r="P3945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3">
        <f t="shared" si="431"/>
        <v>42279.778564814813</v>
      </c>
      <c r="T3945" s="13">
        <f t="shared" si="432"/>
        <v>42310.701388888891</v>
      </c>
      <c r="U3945">
        <f t="shared" si="433"/>
        <v>-3218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427"/>
        <v>0</v>
      </c>
      <c r="P3946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13">
        <f t="shared" si="431"/>
        <v>42213.662905092591</v>
      </c>
      <c r="T3946" s="13">
        <f t="shared" si="432"/>
        <v>42243.662905092591</v>
      </c>
      <c r="U3946">
        <f t="shared" si="433"/>
        <v>-5000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427"/>
        <v>2.5000000000000001E-3</v>
      </c>
      <c r="P3947">
        <f t="shared" si="428"/>
        <v>5</v>
      </c>
      <c r="Q3947" t="str">
        <f t="shared" si="429"/>
        <v>theater</v>
      </c>
      <c r="R3947" t="str">
        <f t="shared" si="430"/>
        <v>plays</v>
      </c>
      <c r="S3947" s="13">
        <f t="shared" si="431"/>
        <v>42109.801712962959</v>
      </c>
      <c r="T3947" s="13">
        <f t="shared" si="432"/>
        <v>42139.801712962959</v>
      </c>
      <c r="U3947">
        <f t="shared" si="433"/>
        <v>-1995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427"/>
        <v>3.2500000000000001E-2</v>
      </c>
      <c r="P3948">
        <f t="shared" si="428"/>
        <v>39</v>
      </c>
      <c r="Q3948" t="str">
        <f t="shared" si="429"/>
        <v>theater</v>
      </c>
      <c r="R3948" t="str">
        <f t="shared" si="430"/>
        <v>plays</v>
      </c>
      <c r="S3948" s="13">
        <f t="shared" si="431"/>
        <v>42031.833587962959</v>
      </c>
      <c r="T3948" s="13">
        <f t="shared" si="432"/>
        <v>42063.333333333328</v>
      </c>
      <c r="U3948">
        <f t="shared" si="433"/>
        <v>-5805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427"/>
        <v>3.3666666666666664E-2</v>
      </c>
      <c r="P3949">
        <f t="shared" si="428"/>
        <v>50.5</v>
      </c>
      <c r="Q3949" t="str">
        <f t="shared" si="429"/>
        <v>theater</v>
      </c>
      <c r="R3949" t="str">
        <f t="shared" si="430"/>
        <v>plays</v>
      </c>
      <c r="S3949" s="13">
        <f t="shared" si="431"/>
        <v>42615.142870370371</v>
      </c>
      <c r="T3949" s="13">
        <f t="shared" si="432"/>
        <v>42645.142870370371</v>
      </c>
      <c r="U3949">
        <f t="shared" si="433"/>
        <v>-2899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427"/>
        <v>0</v>
      </c>
      <c r="P3950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13">
        <f t="shared" si="431"/>
        <v>41829.325497685182</v>
      </c>
      <c r="T3950" s="13">
        <f t="shared" si="432"/>
        <v>41889.325497685182</v>
      </c>
      <c r="U3950">
        <f t="shared" si="433"/>
        <v>-30000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427"/>
        <v>0.15770000000000001</v>
      </c>
      <c r="P3951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3">
        <f t="shared" si="431"/>
        <v>42016.120613425926</v>
      </c>
      <c r="T3951" s="13">
        <f t="shared" si="432"/>
        <v>42046.120613425926</v>
      </c>
      <c r="U3951">
        <f t="shared" si="433"/>
        <v>-8423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427"/>
        <v>6.2500000000000003E-3</v>
      </c>
      <c r="P3952">
        <f t="shared" si="428"/>
        <v>25</v>
      </c>
      <c r="Q3952" t="str">
        <f t="shared" si="429"/>
        <v>theater</v>
      </c>
      <c r="R3952" t="str">
        <f t="shared" si="430"/>
        <v>plays</v>
      </c>
      <c r="S3952" s="13">
        <f t="shared" si="431"/>
        <v>42439.702314814815</v>
      </c>
      <c r="T3952" s="13">
        <f t="shared" si="432"/>
        <v>42468.774305555555</v>
      </c>
      <c r="U3952">
        <f t="shared" si="433"/>
        <v>-3975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27"/>
        <v>5.0000000000000004E-6</v>
      </c>
      <c r="P3953">
        <f t="shared" si="428"/>
        <v>1</v>
      </c>
      <c r="Q3953" t="str">
        <f t="shared" si="429"/>
        <v>theater</v>
      </c>
      <c r="R3953" t="str">
        <f t="shared" si="430"/>
        <v>plays</v>
      </c>
      <c r="S3953" s="13">
        <f t="shared" si="431"/>
        <v>42433.825717592597</v>
      </c>
      <c r="T3953" s="13">
        <f t="shared" si="432"/>
        <v>42493.784050925926</v>
      </c>
      <c r="U3953">
        <f t="shared" si="433"/>
        <v>-199999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27"/>
        <v>9.6153846153846159E-4</v>
      </c>
      <c r="P3954">
        <f t="shared" si="428"/>
        <v>25</v>
      </c>
      <c r="Q3954" t="str">
        <f t="shared" si="429"/>
        <v>theater</v>
      </c>
      <c r="R3954" t="str">
        <f t="shared" si="430"/>
        <v>plays</v>
      </c>
      <c r="S3954" s="13">
        <f t="shared" si="431"/>
        <v>42243.790393518517</v>
      </c>
      <c r="T3954" s="13">
        <f t="shared" si="432"/>
        <v>42303.790393518517</v>
      </c>
      <c r="U3954">
        <f t="shared" si="433"/>
        <v>-25975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427"/>
        <v>0</v>
      </c>
      <c r="P3955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13">
        <f t="shared" si="431"/>
        <v>42550.048449074078</v>
      </c>
      <c r="T3955" s="13">
        <f t="shared" si="432"/>
        <v>42580.978472222225</v>
      </c>
      <c r="U3955">
        <f t="shared" si="433"/>
        <v>-17600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27"/>
        <v>0</v>
      </c>
      <c r="P3956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13">
        <f t="shared" si="431"/>
        <v>41774.651203703703</v>
      </c>
      <c r="T3956" s="13">
        <f t="shared" si="432"/>
        <v>41834.651203703703</v>
      </c>
      <c r="U3956">
        <f t="shared" si="433"/>
        <v>-25000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427"/>
        <v>0.24285714285714285</v>
      </c>
      <c r="P3957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3">
        <f t="shared" si="431"/>
        <v>42306.848854166667</v>
      </c>
      <c r="T3957" s="13">
        <f t="shared" si="432"/>
        <v>42336.890520833331</v>
      </c>
      <c r="U3957">
        <f t="shared" si="433"/>
        <v>-1325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427"/>
        <v>0</v>
      </c>
      <c r="P3958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13">
        <f t="shared" si="431"/>
        <v>42457.932025462964</v>
      </c>
      <c r="T3958" s="13">
        <f t="shared" si="432"/>
        <v>42485.013888888891</v>
      </c>
      <c r="U3958">
        <f t="shared" si="433"/>
        <v>-5500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427"/>
        <v>2.5000000000000001E-4</v>
      </c>
      <c r="P3959">
        <f t="shared" si="428"/>
        <v>7</v>
      </c>
      <c r="Q3959" t="str">
        <f t="shared" si="429"/>
        <v>theater</v>
      </c>
      <c r="R3959" t="str">
        <f t="shared" si="430"/>
        <v>plays</v>
      </c>
      <c r="S3959" s="13">
        <f t="shared" si="431"/>
        <v>42513.976319444439</v>
      </c>
      <c r="T3959" s="13">
        <f t="shared" si="432"/>
        <v>42559.976319444439</v>
      </c>
      <c r="U3959">
        <f t="shared" si="433"/>
        <v>-27993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427"/>
        <v>0.32050000000000001</v>
      </c>
      <c r="P3960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3">
        <f t="shared" si="431"/>
        <v>41816.950370370374</v>
      </c>
      <c r="T3960" s="13">
        <f t="shared" si="432"/>
        <v>41853.583333333336</v>
      </c>
      <c r="U3960">
        <f t="shared" si="433"/>
        <v>-1359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427"/>
        <v>0.24333333333333335</v>
      </c>
      <c r="P3961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3">
        <f t="shared" si="431"/>
        <v>41880.788842592592</v>
      </c>
      <c r="T3961" s="13">
        <f t="shared" si="432"/>
        <v>41910.788842592592</v>
      </c>
      <c r="U3961">
        <f t="shared" si="433"/>
        <v>-908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427"/>
        <v>1.4999999999999999E-2</v>
      </c>
      <c r="P3962">
        <f t="shared" si="428"/>
        <v>11.25</v>
      </c>
      <c r="Q3962" t="str">
        <f t="shared" si="429"/>
        <v>theater</v>
      </c>
      <c r="R3962" t="str">
        <f t="shared" si="430"/>
        <v>plays</v>
      </c>
      <c r="S3962" s="13">
        <f t="shared" si="431"/>
        <v>42342.845555555556</v>
      </c>
      <c r="T3962" s="13">
        <f t="shared" si="432"/>
        <v>42372.845555555556</v>
      </c>
      <c r="U3962">
        <f t="shared" si="433"/>
        <v>-2955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427"/>
        <v>4.1999999999999997E-3</v>
      </c>
      <c r="P3963">
        <f t="shared" si="428"/>
        <v>10.5</v>
      </c>
      <c r="Q3963" t="str">
        <f t="shared" si="429"/>
        <v>theater</v>
      </c>
      <c r="R3963" t="str">
        <f t="shared" si="430"/>
        <v>plays</v>
      </c>
      <c r="S3963" s="13">
        <f t="shared" si="431"/>
        <v>41745.891319444447</v>
      </c>
      <c r="T3963" s="13">
        <f t="shared" si="432"/>
        <v>41767.891319444447</v>
      </c>
      <c r="U3963">
        <f t="shared" si="433"/>
        <v>-4979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427"/>
        <v>3.214285714285714E-2</v>
      </c>
      <c r="P3964">
        <f t="shared" si="428"/>
        <v>15</v>
      </c>
      <c r="Q3964" t="str">
        <f t="shared" si="429"/>
        <v>theater</v>
      </c>
      <c r="R3964" t="str">
        <f t="shared" si="430"/>
        <v>plays</v>
      </c>
      <c r="S3964" s="13">
        <f t="shared" si="431"/>
        <v>42311.621458333335</v>
      </c>
      <c r="T3964" s="13">
        <f t="shared" si="432"/>
        <v>42336.621458333335</v>
      </c>
      <c r="U3964">
        <f t="shared" si="433"/>
        <v>-1355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427"/>
        <v>0</v>
      </c>
      <c r="P3965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13">
        <f t="shared" si="431"/>
        <v>42296.154131944444</v>
      </c>
      <c r="T3965" s="13">
        <f t="shared" si="432"/>
        <v>42326.195798611108</v>
      </c>
      <c r="U3965">
        <f t="shared" si="433"/>
        <v>-10000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427"/>
        <v>6.3E-2</v>
      </c>
      <c r="P3966">
        <f t="shared" si="428"/>
        <v>42</v>
      </c>
      <c r="Q3966" t="str">
        <f t="shared" si="429"/>
        <v>theater</v>
      </c>
      <c r="R3966" t="str">
        <f t="shared" si="430"/>
        <v>plays</v>
      </c>
      <c r="S3966" s="13">
        <f t="shared" si="431"/>
        <v>42053.722060185188</v>
      </c>
      <c r="T3966" s="13">
        <f t="shared" si="432"/>
        <v>42113.680393518516</v>
      </c>
      <c r="U3966">
        <f t="shared" si="433"/>
        <v>-1874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427"/>
        <v>0.14249999999999999</v>
      </c>
      <c r="P3967">
        <f t="shared" si="428"/>
        <v>71.25</v>
      </c>
      <c r="Q3967" t="str">
        <f t="shared" si="429"/>
        <v>theater</v>
      </c>
      <c r="R3967" t="str">
        <f t="shared" si="430"/>
        <v>plays</v>
      </c>
      <c r="S3967" s="13">
        <f t="shared" si="431"/>
        <v>42414.235879629632</v>
      </c>
      <c r="T3967" s="13">
        <f t="shared" si="432"/>
        <v>42474.194212962961</v>
      </c>
      <c r="U3967">
        <f t="shared" si="433"/>
        <v>-1715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427"/>
        <v>6.0000000000000001E-3</v>
      </c>
      <c r="P3968">
        <f t="shared" si="428"/>
        <v>22.5</v>
      </c>
      <c r="Q3968" t="str">
        <f t="shared" si="429"/>
        <v>theater</v>
      </c>
      <c r="R3968" t="str">
        <f t="shared" si="430"/>
        <v>plays</v>
      </c>
      <c r="S3968" s="13">
        <f t="shared" si="431"/>
        <v>41801.711550925924</v>
      </c>
      <c r="T3968" s="13">
        <f t="shared" si="432"/>
        <v>41844.124305555553</v>
      </c>
      <c r="U3968">
        <f t="shared" si="433"/>
        <v>-7455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427"/>
        <v>0.2411764705882353</v>
      </c>
      <c r="P3969">
        <f t="shared" si="428"/>
        <v>41</v>
      </c>
      <c r="Q3969" t="str">
        <f t="shared" si="429"/>
        <v>theater</v>
      </c>
      <c r="R3969" t="str">
        <f t="shared" si="430"/>
        <v>plays</v>
      </c>
      <c r="S3969" s="13">
        <f t="shared" si="431"/>
        <v>42770.290590277778</v>
      </c>
      <c r="T3969" s="13">
        <f t="shared" si="432"/>
        <v>42800.290590277778</v>
      </c>
      <c r="U3969">
        <f t="shared" si="433"/>
        <v>-1290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427"/>
        <v>0.10539999999999999</v>
      </c>
      <c r="P3970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3">
        <f t="shared" si="431"/>
        <v>42452.815659722226</v>
      </c>
      <c r="T3970" s="13">
        <f t="shared" si="432"/>
        <v>42512.815659722226</v>
      </c>
      <c r="U3970">
        <f t="shared" si="433"/>
        <v>-4473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434">E3971/D3971</f>
        <v>7.4690265486725665E-2</v>
      </c>
      <c r="P3971">
        <f t="shared" ref="P3971:P4034" si="435">E3971/L3971</f>
        <v>35.166666666666664</v>
      </c>
      <c r="Q3971" t="str">
        <f t="shared" ref="Q3971:Q4034" si="436">LEFT(N3971,SEARCH("/",N3971,1)-1)</f>
        <v>theater</v>
      </c>
      <c r="R3971" t="str">
        <f t="shared" ref="R3971:R4034" si="437">MID(N3971,SEARCH("/",N3971,1)+1,50)</f>
        <v>plays</v>
      </c>
      <c r="S3971" s="13">
        <f t="shared" ref="S3971:S4034" si="438">(((J3971/60)/60)/24)+DATE(1970,1,1)</f>
        <v>42601.854699074072</v>
      </c>
      <c r="T3971" s="13">
        <f t="shared" ref="T3971:T4034" si="439">(((I3971/60)/60)/24)+DATE(1970,1,1)</f>
        <v>42611.163194444445</v>
      </c>
      <c r="U3971">
        <f t="shared" ref="U3971:U4034" si="440">E3971-D3971</f>
        <v>-2614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434"/>
        <v>7.3333333333333334E-4</v>
      </c>
      <c r="P3972">
        <f t="shared" si="435"/>
        <v>5.5</v>
      </c>
      <c r="Q3972" t="str">
        <f t="shared" si="436"/>
        <v>theater</v>
      </c>
      <c r="R3972" t="str">
        <f t="shared" si="437"/>
        <v>plays</v>
      </c>
      <c r="S3972" s="13">
        <f t="shared" si="438"/>
        <v>42447.863553240735</v>
      </c>
      <c r="T3972" s="13">
        <f t="shared" si="439"/>
        <v>42477.863553240735</v>
      </c>
      <c r="U3972">
        <f t="shared" si="440"/>
        <v>-14989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34"/>
        <v>9.7142857142857135E-3</v>
      </c>
      <c r="P3973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3">
        <f t="shared" si="438"/>
        <v>41811.536180555559</v>
      </c>
      <c r="T3973" s="13">
        <f t="shared" si="439"/>
        <v>41841.536180555559</v>
      </c>
      <c r="U3973">
        <f t="shared" si="440"/>
        <v>-13864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34"/>
        <v>0.21099999999999999</v>
      </c>
      <c r="P3974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3">
        <f t="shared" si="438"/>
        <v>41981.067523148144</v>
      </c>
      <c r="T3974" s="13">
        <f t="shared" si="439"/>
        <v>42041.067523148144</v>
      </c>
      <c r="U3974">
        <f t="shared" si="440"/>
        <v>-789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34"/>
        <v>0.78100000000000003</v>
      </c>
      <c r="P3975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3">
        <f t="shared" si="438"/>
        <v>42469.68414351852</v>
      </c>
      <c r="T3975" s="13">
        <f t="shared" si="439"/>
        <v>42499.166666666672</v>
      </c>
      <c r="U3975">
        <f t="shared" si="440"/>
        <v>-1095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34"/>
        <v>0.32</v>
      </c>
      <c r="P3976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3">
        <f t="shared" si="438"/>
        <v>42493.546851851846</v>
      </c>
      <c r="T3976" s="13">
        <f t="shared" si="439"/>
        <v>42523.546851851846</v>
      </c>
      <c r="U3976">
        <f t="shared" si="440"/>
        <v>-680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34"/>
        <v>0</v>
      </c>
      <c r="P3977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13">
        <f t="shared" si="438"/>
        <v>42534.866875</v>
      </c>
      <c r="T3977" s="13">
        <f t="shared" si="439"/>
        <v>42564.866875</v>
      </c>
      <c r="U3977">
        <f t="shared" si="440"/>
        <v>-678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34"/>
        <v>0.47692307692307695</v>
      </c>
      <c r="P3978">
        <f t="shared" si="435"/>
        <v>62</v>
      </c>
      <c r="Q3978" t="str">
        <f t="shared" si="436"/>
        <v>theater</v>
      </c>
      <c r="R3978" t="str">
        <f t="shared" si="437"/>
        <v>plays</v>
      </c>
      <c r="S3978" s="13">
        <f t="shared" si="438"/>
        <v>41830.858344907407</v>
      </c>
      <c r="T3978" s="13">
        <f t="shared" si="439"/>
        <v>41852.291666666664</v>
      </c>
      <c r="U3978">
        <f t="shared" si="440"/>
        <v>-680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34"/>
        <v>1.4500000000000001E-2</v>
      </c>
      <c r="P3979">
        <f t="shared" si="435"/>
        <v>217.5</v>
      </c>
      <c r="Q3979" t="str">
        <f t="shared" si="436"/>
        <v>theater</v>
      </c>
      <c r="R3979" t="str">
        <f t="shared" si="437"/>
        <v>plays</v>
      </c>
      <c r="S3979" s="13">
        <f t="shared" si="438"/>
        <v>42543.788564814815</v>
      </c>
      <c r="T3979" s="13">
        <f t="shared" si="439"/>
        <v>42573.788564814815</v>
      </c>
      <c r="U3979">
        <f t="shared" si="440"/>
        <v>-88695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34"/>
        <v>0.107</v>
      </c>
      <c r="P3980">
        <f t="shared" si="435"/>
        <v>26.75</v>
      </c>
      <c r="Q3980" t="str">
        <f t="shared" si="436"/>
        <v>theater</v>
      </c>
      <c r="R3980" t="str">
        <f t="shared" si="437"/>
        <v>plays</v>
      </c>
      <c r="S3980" s="13">
        <f t="shared" si="438"/>
        <v>41975.642974537041</v>
      </c>
      <c r="T3980" s="13">
        <f t="shared" si="439"/>
        <v>42035.642974537041</v>
      </c>
      <c r="U3980">
        <f t="shared" si="440"/>
        <v>-1786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34"/>
        <v>1.8333333333333333E-2</v>
      </c>
      <c r="P3981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3">
        <f t="shared" si="438"/>
        <v>42069.903437500005</v>
      </c>
      <c r="T3981" s="13">
        <f t="shared" si="439"/>
        <v>42092.833333333328</v>
      </c>
      <c r="U3981">
        <f t="shared" si="440"/>
        <v>-5890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34"/>
        <v>0.18</v>
      </c>
      <c r="P3982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3">
        <f t="shared" si="438"/>
        <v>41795.598923611113</v>
      </c>
      <c r="T3982" s="13">
        <f t="shared" si="439"/>
        <v>41825.598923611113</v>
      </c>
      <c r="U3982">
        <f t="shared" si="440"/>
        <v>-2050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34"/>
        <v>4.0833333333333333E-2</v>
      </c>
      <c r="P3983">
        <f t="shared" si="435"/>
        <v>175</v>
      </c>
      <c r="Q3983" t="str">
        <f t="shared" si="436"/>
        <v>theater</v>
      </c>
      <c r="R3983" t="str">
        <f t="shared" si="437"/>
        <v>plays</v>
      </c>
      <c r="S3983" s="13">
        <f t="shared" si="438"/>
        <v>42508.179965277777</v>
      </c>
      <c r="T3983" s="13">
        <f t="shared" si="439"/>
        <v>42568.179965277777</v>
      </c>
      <c r="U3983">
        <f t="shared" si="440"/>
        <v>-28775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34"/>
        <v>0.2</v>
      </c>
      <c r="P3984">
        <f t="shared" si="435"/>
        <v>34</v>
      </c>
      <c r="Q3984" t="str">
        <f t="shared" si="436"/>
        <v>theater</v>
      </c>
      <c r="R3984" t="str">
        <f t="shared" si="437"/>
        <v>plays</v>
      </c>
      <c r="S3984" s="13">
        <f t="shared" si="438"/>
        <v>42132.809953703705</v>
      </c>
      <c r="T3984" s="13">
        <f t="shared" si="439"/>
        <v>42192.809953703705</v>
      </c>
      <c r="U3984">
        <f t="shared" si="440"/>
        <v>-680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34"/>
        <v>0.34802513464991025</v>
      </c>
      <c r="P3985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3">
        <f t="shared" si="438"/>
        <v>41747.86986111111</v>
      </c>
      <c r="T3985" s="13">
        <f t="shared" si="439"/>
        <v>41779.290972222225</v>
      </c>
      <c r="U3985">
        <f t="shared" si="440"/>
        <v>-7263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34"/>
        <v>6.3333333333333339E-2</v>
      </c>
      <c r="P3986">
        <f t="shared" si="435"/>
        <v>9.5</v>
      </c>
      <c r="Q3986" t="str">
        <f t="shared" si="436"/>
        <v>theater</v>
      </c>
      <c r="R3986" t="str">
        <f t="shared" si="437"/>
        <v>plays</v>
      </c>
      <c r="S3986" s="13">
        <f t="shared" si="438"/>
        <v>41920.963472222218</v>
      </c>
      <c r="T3986" s="13">
        <f t="shared" si="439"/>
        <v>41951</v>
      </c>
      <c r="U3986">
        <f t="shared" si="440"/>
        <v>-1405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34"/>
        <v>0.32050000000000001</v>
      </c>
      <c r="P3987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3">
        <f t="shared" si="438"/>
        <v>42399.707407407404</v>
      </c>
      <c r="T3987" s="13">
        <f t="shared" si="439"/>
        <v>42420.878472222219</v>
      </c>
      <c r="U3987">
        <f t="shared" si="440"/>
        <v>-1359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34"/>
        <v>9.7600000000000006E-2</v>
      </c>
      <c r="P3988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3">
        <f t="shared" si="438"/>
        <v>42467.548541666663</v>
      </c>
      <c r="T3988" s="13">
        <f t="shared" si="439"/>
        <v>42496.544444444444</v>
      </c>
      <c r="U3988">
        <f t="shared" si="440"/>
        <v>-4512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34"/>
        <v>0.3775</v>
      </c>
      <c r="P3989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3">
        <f t="shared" si="438"/>
        <v>41765.92465277778</v>
      </c>
      <c r="T3989" s="13">
        <f t="shared" si="439"/>
        <v>41775.92465277778</v>
      </c>
      <c r="U3989">
        <f t="shared" si="440"/>
        <v>-249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34"/>
        <v>2.1333333333333333E-2</v>
      </c>
      <c r="P3990">
        <f t="shared" si="435"/>
        <v>8</v>
      </c>
      <c r="Q3990" t="str">
        <f t="shared" si="436"/>
        <v>theater</v>
      </c>
      <c r="R3990" t="str">
        <f t="shared" si="437"/>
        <v>plays</v>
      </c>
      <c r="S3990" s="13">
        <f t="shared" si="438"/>
        <v>42230.08116898148</v>
      </c>
      <c r="T3990" s="13">
        <f t="shared" si="439"/>
        <v>42245.08116898148</v>
      </c>
      <c r="U3990">
        <f t="shared" si="440"/>
        <v>-1468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34"/>
        <v>0</v>
      </c>
      <c r="P3991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13">
        <f t="shared" si="438"/>
        <v>42286.749780092592</v>
      </c>
      <c r="T3991" s="13">
        <f t="shared" si="439"/>
        <v>42316.791446759264</v>
      </c>
      <c r="U3991">
        <f t="shared" si="440"/>
        <v>-3000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34"/>
        <v>4.1818181818181817E-2</v>
      </c>
      <c r="P3992">
        <f t="shared" si="435"/>
        <v>23</v>
      </c>
      <c r="Q3992" t="str">
        <f t="shared" si="436"/>
        <v>theater</v>
      </c>
      <c r="R3992" t="str">
        <f t="shared" si="437"/>
        <v>plays</v>
      </c>
      <c r="S3992" s="13">
        <f t="shared" si="438"/>
        <v>42401.672372685185</v>
      </c>
      <c r="T3992" s="13">
        <f t="shared" si="439"/>
        <v>42431.672372685185</v>
      </c>
      <c r="U3992">
        <f t="shared" si="440"/>
        <v>-1581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34"/>
        <v>0.2</v>
      </c>
      <c r="P3993">
        <f t="shared" si="435"/>
        <v>100</v>
      </c>
      <c r="Q3993" t="str">
        <f t="shared" si="436"/>
        <v>theater</v>
      </c>
      <c r="R3993" t="str">
        <f t="shared" si="437"/>
        <v>plays</v>
      </c>
      <c r="S3993" s="13">
        <f t="shared" si="438"/>
        <v>42125.644467592589</v>
      </c>
      <c r="T3993" s="13">
        <f t="shared" si="439"/>
        <v>42155.644467592589</v>
      </c>
      <c r="U3993">
        <f t="shared" si="440"/>
        <v>-400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34"/>
        <v>5.4100000000000002E-2</v>
      </c>
      <c r="P3994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3">
        <f t="shared" si="438"/>
        <v>42289.94049768518</v>
      </c>
      <c r="T3994" s="13">
        <f t="shared" si="439"/>
        <v>42349.982164351852</v>
      </c>
      <c r="U3994">
        <f t="shared" si="440"/>
        <v>-9459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34"/>
        <v>6.0000000000000002E-5</v>
      </c>
      <c r="P3995">
        <f t="shared" si="435"/>
        <v>3</v>
      </c>
      <c r="Q3995" t="str">
        <f t="shared" si="436"/>
        <v>theater</v>
      </c>
      <c r="R3995" t="str">
        <f t="shared" si="437"/>
        <v>plays</v>
      </c>
      <c r="S3995" s="13">
        <f t="shared" si="438"/>
        <v>42107.864722222221</v>
      </c>
      <c r="T3995" s="13">
        <f t="shared" si="439"/>
        <v>42137.864722222221</v>
      </c>
      <c r="U3995">
        <f t="shared" si="440"/>
        <v>-49997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34"/>
        <v>2.5000000000000001E-3</v>
      </c>
      <c r="P3996">
        <f t="shared" si="435"/>
        <v>5</v>
      </c>
      <c r="Q3996" t="str">
        <f t="shared" si="436"/>
        <v>theater</v>
      </c>
      <c r="R3996" t="str">
        <f t="shared" si="437"/>
        <v>plays</v>
      </c>
      <c r="S3996" s="13">
        <f t="shared" si="438"/>
        <v>41809.389930555553</v>
      </c>
      <c r="T3996" s="13">
        <f t="shared" si="439"/>
        <v>41839.389930555553</v>
      </c>
      <c r="U3996">
        <f t="shared" si="440"/>
        <v>-1995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34"/>
        <v>0.35</v>
      </c>
      <c r="P3997">
        <f t="shared" si="435"/>
        <v>17.5</v>
      </c>
      <c r="Q3997" t="str">
        <f t="shared" si="436"/>
        <v>theater</v>
      </c>
      <c r="R3997" t="str">
        <f t="shared" si="437"/>
        <v>plays</v>
      </c>
      <c r="S3997" s="13">
        <f t="shared" si="438"/>
        <v>42019.683761574073</v>
      </c>
      <c r="T3997" s="13">
        <f t="shared" si="439"/>
        <v>42049.477083333331</v>
      </c>
      <c r="U3997">
        <f t="shared" si="440"/>
        <v>-130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34"/>
        <v>0.16566666666666666</v>
      </c>
      <c r="P3998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3">
        <f t="shared" si="438"/>
        <v>41950.26694444444</v>
      </c>
      <c r="T3998" s="13">
        <f t="shared" si="439"/>
        <v>41963.669444444444</v>
      </c>
      <c r="U3998">
        <f t="shared" si="440"/>
        <v>-2503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34"/>
        <v>0</v>
      </c>
      <c r="P3999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13">
        <f t="shared" si="438"/>
        <v>42069.391446759255</v>
      </c>
      <c r="T3999" s="13">
        <f t="shared" si="439"/>
        <v>42099.349780092598</v>
      </c>
      <c r="U3999">
        <f t="shared" si="440"/>
        <v>-3000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34"/>
        <v>0.57199999999999995</v>
      </c>
      <c r="P4000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3">
        <f t="shared" si="438"/>
        <v>42061.963263888887</v>
      </c>
      <c r="T4000" s="13">
        <f t="shared" si="439"/>
        <v>42091.921597222223</v>
      </c>
      <c r="U4000">
        <f t="shared" si="440"/>
        <v>-535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34"/>
        <v>0.16514285714285715</v>
      </c>
      <c r="P4001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3">
        <f t="shared" si="438"/>
        <v>41842.828680555554</v>
      </c>
      <c r="T4001" s="13">
        <f t="shared" si="439"/>
        <v>41882.827650462961</v>
      </c>
      <c r="U4001">
        <f t="shared" si="440"/>
        <v>-5844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34"/>
        <v>1.25E-3</v>
      </c>
      <c r="P4002">
        <f t="shared" si="435"/>
        <v>10</v>
      </c>
      <c r="Q4002" t="str">
        <f t="shared" si="436"/>
        <v>theater</v>
      </c>
      <c r="R4002" t="str">
        <f t="shared" si="437"/>
        <v>plays</v>
      </c>
      <c r="S4002" s="13">
        <f t="shared" si="438"/>
        <v>42437.64534722222</v>
      </c>
      <c r="T4002" s="13">
        <f t="shared" si="439"/>
        <v>42497.603680555556</v>
      </c>
      <c r="U4002">
        <f t="shared" si="440"/>
        <v>-7990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34"/>
        <v>0.3775</v>
      </c>
      <c r="P4003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3">
        <f t="shared" si="438"/>
        <v>42775.964212962965</v>
      </c>
      <c r="T4003" s="13">
        <f t="shared" si="439"/>
        <v>42795.791666666672</v>
      </c>
      <c r="U4003">
        <f t="shared" si="440"/>
        <v>-747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34"/>
        <v>1.84E-2</v>
      </c>
      <c r="P4004">
        <f t="shared" si="435"/>
        <v>5.75</v>
      </c>
      <c r="Q4004" t="str">
        <f t="shared" si="436"/>
        <v>theater</v>
      </c>
      <c r="R4004" t="str">
        <f t="shared" si="437"/>
        <v>plays</v>
      </c>
      <c r="S4004" s="13">
        <f t="shared" si="438"/>
        <v>41879.043530092589</v>
      </c>
      <c r="T4004" s="13">
        <f t="shared" si="439"/>
        <v>41909.043530092589</v>
      </c>
      <c r="U4004">
        <f t="shared" si="440"/>
        <v>-1227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34"/>
        <v>0.10050000000000001</v>
      </c>
      <c r="P4005">
        <f t="shared" si="435"/>
        <v>100.5</v>
      </c>
      <c r="Q4005" t="str">
        <f t="shared" si="436"/>
        <v>theater</v>
      </c>
      <c r="R4005" t="str">
        <f t="shared" si="437"/>
        <v>plays</v>
      </c>
      <c r="S4005" s="13">
        <f t="shared" si="438"/>
        <v>42020.587349537032</v>
      </c>
      <c r="T4005" s="13">
        <f t="shared" si="439"/>
        <v>42050.587349537032</v>
      </c>
      <c r="U4005">
        <f t="shared" si="440"/>
        <v>-1799</v>
      </c>
    </row>
    <row r="4006" spans="1:21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34"/>
        <v>2E-3</v>
      </c>
      <c r="P4006">
        <f t="shared" si="435"/>
        <v>1</v>
      </c>
      <c r="Q4006" t="str">
        <f t="shared" si="436"/>
        <v>theater</v>
      </c>
      <c r="R4006" t="str">
        <f t="shared" si="437"/>
        <v>plays</v>
      </c>
      <c r="S4006" s="13">
        <f t="shared" si="438"/>
        <v>41890.16269675926</v>
      </c>
      <c r="T4006" s="13">
        <f t="shared" si="439"/>
        <v>41920.16269675926</v>
      </c>
      <c r="U4006">
        <f t="shared" si="440"/>
        <v>-499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34"/>
        <v>1.3333333333333334E-2</v>
      </c>
      <c r="P4007">
        <f t="shared" si="435"/>
        <v>20</v>
      </c>
      <c r="Q4007" t="str">
        <f t="shared" si="436"/>
        <v>theater</v>
      </c>
      <c r="R4007" t="str">
        <f t="shared" si="437"/>
        <v>plays</v>
      </c>
      <c r="S4007" s="13">
        <f t="shared" si="438"/>
        <v>41872.807696759257</v>
      </c>
      <c r="T4007" s="13">
        <f t="shared" si="439"/>
        <v>41932.807696759257</v>
      </c>
      <c r="U4007">
        <f t="shared" si="440"/>
        <v>-2960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34"/>
        <v>6.666666666666667E-5</v>
      </c>
      <c r="P4008">
        <f t="shared" si="435"/>
        <v>2</v>
      </c>
      <c r="Q4008" t="str">
        <f t="shared" si="436"/>
        <v>theater</v>
      </c>
      <c r="R4008" t="str">
        <f t="shared" si="437"/>
        <v>plays</v>
      </c>
      <c r="S4008" s="13">
        <f t="shared" si="438"/>
        <v>42391.772997685184</v>
      </c>
      <c r="T4008" s="13">
        <f t="shared" si="439"/>
        <v>42416.772997685184</v>
      </c>
      <c r="U4008">
        <f t="shared" si="440"/>
        <v>-29998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34"/>
        <v>2.5000000000000001E-3</v>
      </c>
      <c r="P4009">
        <f t="shared" si="435"/>
        <v>5</v>
      </c>
      <c r="Q4009" t="str">
        <f t="shared" si="436"/>
        <v>theater</v>
      </c>
      <c r="R4009" t="str">
        <f t="shared" si="437"/>
        <v>plays</v>
      </c>
      <c r="S4009" s="13">
        <f t="shared" si="438"/>
        <v>41848.772928240738</v>
      </c>
      <c r="T4009" s="13">
        <f t="shared" si="439"/>
        <v>41877.686111111114</v>
      </c>
      <c r="U4009">
        <f t="shared" si="440"/>
        <v>-1995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34"/>
        <v>0.06</v>
      </c>
      <c r="P4010">
        <f t="shared" si="435"/>
        <v>15</v>
      </c>
      <c r="Q4010" t="str">
        <f t="shared" si="436"/>
        <v>theater</v>
      </c>
      <c r="R4010" t="str">
        <f t="shared" si="437"/>
        <v>plays</v>
      </c>
      <c r="S4010" s="13">
        <f t="shared" si="438"/>
        <v>42177.964201388888</v>
      </c>
      <c r="T4010" s="13">
        <f t="shared" si="439"/>
        <v>42207.964201388888</v>
      </c>
      <c r="U4010">
        <f t="shared" si="440"/>
        <v>-940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34"/>
        <v>3.8860103626943004E-2</v>
      </c>
      <c r="P4011">
        <f t="shared" si="435"/>
        <v>25</v>
      </c>
      <c r="Q4011" t="str">
        <f t="shared" si="436"/>
        <v>theater</v>
      </c>
      <c r="R4011" t="str">
        <f t="shared" si="437"/>
        <v>plays</v>
      </c>
      <c r="S4011" s="13">
        <f t="shared" si="438"/>
        <v>41851.700925925928</v>
      </c>
      <c r="T4011" s="13">
        <f t="shared" si="439"/>
        <v>41891.700925925928</v>
      </c>
      <c r="U4011">
        <f t="shared" si="440"/>
        <v>-1855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34"/>
        <v>0.24194444444444443</v>
      </c>
      <c r="P4012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3">
        <f t="shared" si="438"/>
        <v>41921.770439814813</v>
      </c>
      <c r="T4012" s="13">
        <f t="shared" si="439"/>
        <v>41938.770439814813</v>
      </c>
      <c r="U4012">
        <f t="shared" si="440"/>
        <v>-5458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34"/>
        <v>7.5999999999999998E-2</v>
      </c>
      <c r="P4013">
        <f t="shared" si="435"/>
        <v>4.75</v>
      </c>
      <c r="Q4013" t="str">
        <f t="shared" si="436"/>
        <v>theater</v>
      </c>
      <c r="R4013" t="str">
        <f t="shared" si="437"/>
        <v>plays</v>
      </c>
      <c r="S4013" s="13">
        <f t="shared" si="438"/>
        <v>42002.54488425926</v>
      </c>
      <c r="T4013" s="13">
        <f t="shared" si="439"/>
        <v>42032.54488425926</v>
      </c>
      <c r="U4013">
        <f t="shared" si="440"/>
        <v>-231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34"/>
        <v>0</v>
      </c>
      <c r="P4014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13">
        <f t="shared" si="438"/>
        <v>42096.544548611113</v>
      </c>
      <c r="T4014" s="13">
        <f t="shared" si="439"/>
        <v>42126.544548611113</v>
      </c>
      <c r="U4014">
        <f t="shared" si="440"/>
        <v>-575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34"/>
        <v>1.2999999999999999E-2</v>
      </c>
      <c r="P4015">
        <f t="shared" si="435"/>
        <v>13</v>
      </c>
      <c r="Q4015" t="str">
        <f t="shared" si="436"/>
        <v>theater</v>
      </c>
      <c r="R4015" t="str">
        <f t="shared" si="437"/>
        <v>plays</v>
      </c>
      <c r="S4015" s="13">
        <f t="shared" si="438"/>
        <v>42021.301192129627</v>
      </c>
      <c r="T4015" s="13">
        <f t="shared" si="439"/>
        <v>42051.301192129627</v>
      </c>
      <c r="U4015">
        <f t="shared" si="440"/>
        <v>-1974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34"/>
        <v>0</v>
      </c>
      <c r="P4016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13">
        <f t="shared" si="438"/>
        <v>42419.246168981481</v>
      </c>
      <c r="T4016" s="13">
        <f t="shared" si="439"/>
        <v>42434.246168981481</v>
      </c>
      <c r="U4016">
        <f t="shared" si="440"/>
        <v>-9000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34"/>
        <v>1.4285714285714287E-4</v>
      </c>
      <c r="P4017">
        <f t="shared" si="435"/>
        <v>1</v>
      </c>
      <c r="Q4017" t="str">
        <f t="shared" si="436"/>
        <v>theater</v>
      </c>
      <c r="R4017" t="str">
        <f t="shared" si="437"/>
        <v>plays</v>
      </c>
      <c r="S4017" s="13">
        <f t="shared" si="438"/>
        <v>42174.780821759254</v>
      </c>
      <c r="T4017" s="13">
        <f t="shared" si="439"/>
        <v>42204.780821759254</v>
      </c>
      <c r="U4017">
        <f t="shared" si="440"/>
        <v>-6999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34"/>
        <v>0.14000000000000001</v>
      </c>
      <c r="P4018">
        <f t="shared" si="435"/>
        <v>10</v>
      </c>
      <c r="Q4018" t="str">
        <f t="shared" si="436"/>
        <v>theater</v>
      </c>
      <c r="R4018" t="str">
        <f t="shared" si="437"/>
        <v>plays</v>
      </c>
      <c r="S4018" s="13">
        <f t="shared" si="438"/>
        <v>41869.872685185182</v>
      </c>
      <c r="T4018" s="13">
        <f t="shared" si="439"/>
        <v>41899.872685185182</v>
      </c>
      <c r="U4018">
        <f t="shared" si="440"/>
        <v>-430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34"/>
        <v>1.0500000000000001E-2</v>
      </c>
      <c r="P4019">
        <f t="shared" si="435"/>
        <v>52.5</v>
      </c>
      <c r="Q4019" t="str">
        <f t="shared" si="436"/>
        <v>theater</v>
      </c>
      <c r="R4019" t="str">
        <f t="shared" si="437"/>
        <v>plays</v>
      </c>
      <c r="S4019" s="13">
        <f t="shared" si="438"/>
        <v>41856.672152777777</v>
      </c>
      <c r="T4019" s="13">
        <f t="shared" si="439"/>
        <v>41886.672152777777</v>
      </c>
      <c r="U4019">
        <f t="shared" si="440"/>
        <v>-9895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34"/>
        <v>8.666666666666667E-2</v>
      </c>
      <c r="P4020">
        <f t="shared" si="435"/>
        <v>32.5</v>
      </c>
      <c r="Q4020" t="str">
        <f t="shared" si="436"/>
        <v>theater</v>
      </c>
      <c r="R4020" t="str">
        <f t="shared" si="437"/>
        <v>plays</v>
      </c>
      <c r="S4020" s="13">
        <f t="shared" si="438"/>
        <v>42620.91097222222</v>
      </c>
      <c r="T4020" s="13">
        <f t="shared" si="439"/>
        <v>42650.91097222222</v>
      </c>
      <c r="U4020">
        <f t="shared" si="440"/>
        <v>-1370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34"/>
        <v>8.2857142857142851E-3</v>
      </c>
      <c r="P4021">
        <f t="shared" si="435"/>
        <v>7.25</v>
      </c>
      <c r="Q4021" t="str">
        <f t="shared" si="436"/>
        <v>theater</v>
      </c>
      <c r="R4021" t="str">
        <f t="shared" si="437"/>
        <v>plays</v>
      </c>
      <c r="S4021" s="13">
        <f t="shared" si="438"/>
        <v>42417.675879629634</v>
      </c>
      <c r="T4021" s="13">
        <f t="shared" si="439"/>
        <v>42475.686111111107</v>
      </c>
      <c r="U4021">
        <f t="shared" si="440"/>
        <v>-3471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34"/>
        <v>0.16666666666666666</v>
      </c>
      <c r="P4022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3">
        <f t="shared" si="438"/>
        <v>42057.190960648149</v>
      </c>
      <c r="T4022" s="13">
        <f t="shared" si="439"/>
        <v>42087.149293981478</v>
      </c>
      <c r="U4022">
        <f t="shared" si="440"/>
        <v>-500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34"/>
        <v>8.3333333333333332E-3</v>
      </c>
      <c r="P4023">
        <f t="shared" si="435"/>
        <v>62.5</v>
      </c>
      <c r="Q4023" t="str">
        <f t="shared" si="436"/>
        <v>theater</v>
      </c>
      <c r="R4023" t="str">
        <f t="shared" si="437"/>
        <v>plays</v>
      </c>
      <c r="S4023" s="13">
        <f t="shared" si="438"/>
        <v>41878.911550925928</v>
      </c>
      <c r="T4023" s="13">
        <f t="shared" si="439"/>
        <v>41938.911550925928</v>
      </c>
      <c r="U4023">
        <f t="shared" si="440"/>
        <v>-14875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34"/>
        <v>0.69561111111111107</v>
      </c>
      <c r="P4024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3">
        <f t="shared" si="438"/>
        <v>41990.584108796291</v>
      </c>
      <c r="T4024" s="13">
        <f t="shared" si="439"/>
        <v>42036.120833333334</v>
      </c>
      <c r="U4024">
        <f t="shared" si="440"/>
        <v>-5479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34"/>
        <v>0</v>
      </c>
      <c r="P4025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13">
        <f t="shared" si="438"/>
        <v>42408.999571759254</v>
      </c>
      <c r="T4025" s="13">
        <f t="shared" si="439"/>
        <v>42453.957905092597</v>
      </c>
      <c r="U4025">
        <f t="shared" si="440"/>
        <v>-7000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34"/>
        <v>1.2500000000000001E-2</v>
      </c>
      <c r="P4026">
        <f t="shared" si="435"/>
        <v>10</v>
      </c>
      <c r="Q4026" t="str">
        <f t="shared" si="436"/>
        <v>theater</v>
      </c>
      <c r="R4026" t="str">
        <f t="shared" si="437"/>
        <v>plays</v>
      </c>
      <c r="S4026" s="13">
        <f t="shared" si="438"/>
        <v>42217.670104166667</v>
      </c>
      <c r="T4026" s="13">
        <f t="shared" si="439"/>
        <v>42247.670104166667</v>
      </c>
      <c r="U4026">
        <f t="shared" si="440"/>
        <v>-790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34"/>
        <v>0.05</v>
      </c>
      <c r="P4027">
        <f t="shared" si="435"/>
        <v>62.5</v>
      </c>
      <c r="Q4027" t="str">
        <f t="shared" si="436"/>
        <v>theater</v>
      </c>
      <c r="R4027" t="str">
        <f t="shared" si="437"/>
        <v>plays</v>
      </c>
      <c r="S4027" s="13">
        <f t="shared" si="438"/>
        <v>42151.237685185188</v>
      </c>
      <c r="T4027" s="13">
        <f t="shared" si="439"/>
        <v>42211.237685185188</v>
      </c>
      <c r="U4027">
        <f t="shared" si="440"/>
        <v>-4750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34"/>
        <v>0</v>
      </c>
      <c r="P4028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13">
        <f t="shared" si="438"/>
        <v>42282.655543981484</v>
      </c>
      <c r="T4028" s="13">
        <f t="shared" si="439"/>
        <v>42342.697210648148</v>
      </c>
      <c r="U4028">
        <f t="shared" si="440"/>
        <v>-4000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34"/>
        <v>7.166666666666667E-2</v>
      </c>
      <c r="P4029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3">
        <f t="shared" si="438"/>
        <v>42768.97084490741</v>
      </c>
      <c r="T4029" s="13">
        <f t="shared" si="439"/>
        <v>42789.041666666672</v>
      </c>
      <c r="U4029">
        <f t="shared" si="440"/>
        <v>-2785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434"/>
        <v>0.28050000000000003</v>
      </c>
      <c r="P4030">
        <f t="shared" si="435"/>
        <v>51</v>
      </c>
      <c r="Q4030" t="str">
        <f t="shared" si="436"/>
        <v>theater</v>
      </c>
      <c r="R4030" t="str">
        <f t="shared" si="437"/>
        <v>plays</v>
      </c>
      <c r="S4030" s="13">
        <f t="shared" si="438"/>
        <v>41765.938657407409</v>
      </c>
      <c r="T4030" s="13">
        <f t="shared" si="439"/>
        <v>41795.938657407409</v>
      </c>
      <c r="U4030">
        <f t="shared" si="440"/>
        <v>-1439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434"/>
        <v>0</v>
      </c>
      <c r="P4031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13">
        <f t="shared" si="438"/>
        <v>42322.025115740747</v>
      </c>
      <c r="T4031" s="13">
        <f t="shared" si="439"/>
        <v>42352.025115740747</v>
      </c>
      <c r="U4031">
        <f t="shared" si="440"/>
        <v>-20000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434"/>
        <v>0.16</v>
      </c>
      <c r="P4032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3">
        <f t="shared" si="438"/>
        <v>42374.655081018514</v>
      </c>
      <c r="T4032" s="13">
        <f t="shared" si="439"/>
        <v>42403.784027777772</v>
      </c>
      <c r="U4032">
        <f t="shared" si="440"/>
        <v>-2100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434"/>
        <v>0</v>
      </c>
      <c r="P4033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13">
        <f t="shared" si="438"/>
        <v>41941.585231481484</v>
      </c>
      <c r="T4033" s="13">
        <f t="shared" si="439"/>
        <v>41991.626898148148</v>
      </c>
      <c r="U4033">
        <f t="shared" si="440"/>
        <v>-5000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434"/>
        <v>6.8287037037037035E-2</v>
      </c>
      <c r="P4034">
        <f t="shared" si="435"/>
        <v>59</v>
      </c>
      <c r="Q4034" t="str">
        <f t="shared" si="436"/>
        <v>theater</v>
      </c>
      <c r="R4034" t="str">
        <f t="shared" si="437"/>
        <v>plays</v>
      </c>
      <c r="S4034" s="13">
        <f t="shared" si="438"/>
        <v>42293.809212962966</v>
      </c>
      <c r="T4034" s="13">
        <f t="shared" si="439"/>
        <v>42353.85087962963</v>
      </c>
      <c r="U4034">
        <f t="shared" si="440"/>
        <v>-5635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441">E4035/D4035</f>
        <v>0.25698702928870293</v>
      </c>
      <c r="P4035">
        <f t="shared" ref="P4035:P4098" si="442">E4035/L4035</f>
        <v>65.340319148936175</v>
      </c>
      <c r="Q4035" t="str">
        <f t="shared" ref="Q4035:Q4098" si="443">LEFT(N4035,SEARCH("/",N4035,1)-1)</f>
        <v>theater</v>
      </c>
      <c r="R4035" t="str">
        <f t="shared" ref="R4035:R4098" si="444">MID(N4035,SEARCH("/",N4035,1)+1,50)</f>
        <v>plays</v>
      </c>
      <c r="S4035" s="13">
        <f t="shared" ref="S4035:S4098" si="445">(((J4035/60)/60)/24)+DATE(1970,1,1)</f>
        <v>42614.268796296295</v>
      </c>
      <c r="T4035" s="13">
        <f t="shared" ref="T4035:T4098" si="446">(((I4035/60)/60)/24)+DATE(1970,1,1)</f>
        <v>42645.375</v>
      </c>
      <c r="U4035">
        <f t="shared" ref="U4035:U4098" si="447">E4035-D4035</f>
        <v>-17758.010000000002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441"/>
        <v>1.4814814814814815E-2</v>
      </c>
      <c r="P4036">
        <f t="shared" si="442"/>
        <v>100</v>
      </c>
      <c r="Q4036" t="str">
        <f t="shared" si="443"/>
        <v>theater</v>
      </c>
      <c r="R4036" t="str">
        <f t="shared" si="444"/>
        <v>plays</v>
      </c>
      <c r="S4036" s="13">
        <f t="shared" si="445"/>
        <v>42067.947337962964</v>
      </c>
      <c r="T4036" s="13">
        <f t="shared" si="446"/>
        <v>42097.905671296292</v>
      </c>
      <c r="U4036">
        <f t="shared" si="447"/>
        <v>-13300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441"/>
        <v>0.36849999999999999</v>
      </c>
      <c r="P4037">
        <f t="shared" si="442"/>
        <v>147.4</v>
      </c>
      <c r="Q4037" t="str">
        <f t="shared" si="443"/>
        <v>theater</v>
      </c>
      <c r="R4037" t="str">
        <f t="shared" si="444"/>
        <v>plays</v>
      </c>
      <c r="S4037" s="13">
        <f t="shared" si="445"/>
        <v>41903.882951388885</v>
      </c>
      <c r="T4037" s="13">
        <f t="shared" si="446"/>
        <v>41933.882951388885</v>
      </c>
      <c r="U4037">
        <f t="shared" si="447"/>
        <v>-6315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441"/>
        <v>0.47049999999999997</v>
      </c>
      <c r="P4038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3">
        <f t="shared" si="445"/>
        <v>41804.937083333331</v>
      </c>
      <c r="T4038" s="13">
        <f t="shared" si="446"/>
        <v>41821.9375</v>
      </c>
      <c r="U4038">
        <f t="shared" si="447"/>
        <v>-3177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441"/>
        <v>0.11428571428571428</v>
      </c>
      <c r="P4039">
        <f t="shared" si="442"/>
        <v>40</v>
      </c>
      <c r="Q4039" t="str">
        <f t="shared" si="443"/>
        <v>theater</v>
      </c>
      <c r="R4039" t="str">
        <f t="shared" si="444"/>
        <v>plays</v>
      </c>
      <c r="S4039" s="13">
        <f t="shared" si="445"/>
        <v>42497.070775462969</v>
      </c>
      <c r="T4039" s="13">
        <f t="shared" si="446"/>
        <v>42514.600694444445</v>
      </c>
      <c r="U4039">
        <f t="shared" si="447"/>
        <v>-620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441"/>
        <v>0.12039999999999999</v>
      </c>
      <c r="P4040">
        <f t="shared" si="442"/>
        <v>75.25</v>
      </c>
      <c r="Q4040" t="str">
        <f t="shared" si="443"/>
        <v>theater</v>
      </c>
      <c r="R4040" t="str">
        <f t="shared" si="444"/>
        <v>plays</v>
      </c>
      <c r="S4040" s="13">
        <f t="shared" si="445"/>
        <v>41869.798726851855</v>
      </c>
      <c r="T4040" s="13">
        <f t="shared" si="446"/>
        <v>41929.798726851855</v>
      </c>
      <c r="U4040">
        <f t="shared" si="447"/>
        <v>-2199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441"/>
        <v>0.6</v>
      </c>
      <c r="P4041">
        <f t="shared" si="442"/>
        <v>60</v>
      </c>
      <c r="Q4041" t="str">
        <f t="shared" si="443"/>
        <v>theater</v>
      </c>
      <c r="R4041" t="str">
        <f t="shared" si="444"/>
        <v>plays</v>
      </c>
      <c r="S4041" s="13">
        <f t="shared" si="445"/>
        <v>42305.670914351853</v>
      </c>
      <c r="T4041" s="13">
        <f t="shared" si="446"/>
        <v>42339.249305555553</v>
      </c>
      <c r="U4041">
        <f t="shared" si="447"/>
        <v>-200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441"/>
        <v>0.3125</v>
      </c>
      <c r="P4042">
        <f t="shared" si="442"/>
        <v>1250</v>
      </c>
      <c r="Q4042" t="str">
        <f t="shared" si="443"/>
        <v>theater</v>
      </c>
      <c r="R4042" t="str">
        <f t="shared" si="444"/>
        <v>plays</v>
      </c>
      <c r="S4042" s="13">
        <f t="shared" si="445"/>
        <v>42144.231527777782</v>
      </c>
      <c r="T4042" s="13">
        <f t="shared" si="446"/>
        <v>42203.125</v>
      </c>
      <c r="U4042">
        <f t="shared" si="447"/>
        <v>-5500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441"/>
        <v>4.1999999999999997E-3</v>
      </c>
      <c r="P4043">
        <f t="shared" si="442"/>
        <v>10.5</v>
      </c>
      <c r="Q4043" t="str">
        <f t="shared" si="443"/>
        <v>theater</v>
      </c>
      <c r="R4043" t="str">
        <f t="shared" si="444"/>
        <v>plays</v>
      </c>
      <c r="S4043" s="13">
        <f t="shared" si="445"/>
        <v>42559.474004629628</v>
      </c>
      <c r="T4043" s="13">
        <f t="shared" si="446"/>
        <v>42619.474004629628</v>
      </c>
      <c r="U4043">
        <f t="shared" si="447"/>
        <v>-4979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441"/>
        <v>2.0999999999999999E-3</v>
      </c>
      <c r="P4044">
        <f t="shared" si="442"/>
        <v>7</v>
      </c>
      <c r="Q4044" t="str">
        <f t="shared" si="443"/>
        <v>theater</v>
      </c>
      <c r="R4044" t="str">
        <f t="shared" si="444"/>
        <v>plays</v>
      </c>
      <c r="S4044" s="13">
        <f t="shared" si="445"/>
        <v>41995.084074074075</v>
      </c>
      <c r="T4044" s="13">
        <f t="shared" si="446"/>
        <v>42024.802777777775</v>
      </c>
      <c r="U4044">
        <f t="shared" si="447"/>
        <v>-9979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441"/>
        <v>0</v>
      </c>
      <c r="P4045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13">
        <f t="shared" si="445"/>
        <v>41948.957465277781</v>
      </c>
      <c r="T4045" s="13">
        <f t="shared" si="446"/>
        <v>41963.957465277781</v>
      </c>
      <c r="U4045">
        <f t="shared" si="447"/>
        <v>-300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441"/>
        <v>0.375</v>
      </c>
      <c r="P4046">
        <f t="shared" si="442"/>
        <v>56.25</v>
      </c>
      <c r="Q4046" t="str">
        <f t="shared" si="443"/>
        <v>theater</v>
      </c>
      <c r="R4046" t="str">
        <f t="shared" si="444"/>
        <v>plays</v>
      </c>
      <c r="S4046" s="13">
        <f t="shared" si="445"/>
        <v>42074.219699074078</v>
      </c>
      <c r="T4046" s="13">
        <f t="shared" si="446"/>
        <v>42104.208333333328</v>
      </c>
      <c r="U4046">
        <f t="shared" si="447"/>
        <v>-375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441"/>
        <v>2.0000000000000001E-4</v>
      </c>
      <c r="P4047">
        <f t="shared" si="442"/>
        <v>1</v>
      </c>
      <c r="Q4047" t="str">
        <f t="shared" si="443"/>
        <v>theater</v>
      </c>
      <c r="R4047" t="str">
        <f t="shared" si="444"/>
        <v>plays</v>
      </c>
      <c r="S4047" s="13">
        <f t="shared" si="445"/>
        <v>41842.201261574075</v>
      </c>
      <c r="T4047" s="13">
        <f t="shared" si="446"/>
        <v>41872.201261574075</v>
      </c>
      <c r="U4047">
        <f t="shared" si="447"/>
        <v>-4999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441"/>
        <v>8.2142857142857142E-2</v>
      </c>
      <c r="P4048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3">
        <f t="shared" si="445"/>
        <v>41904.650578703702</v>
      </c>
      <c r="T4048" s="13">
        <f t="shared" si="446"/>
        <v>41934.650578703702</v>
      </c>
      <c r="U4048">
        <f t="shared" si="447"/>
        <v>-5140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441"/>
        <v>2.1999999999999999E-2</v>
      </c>
      <c r="P4049">
        <f t="shared" si="442"/>
        <v>27.5</v>
      </c>
      <c r="Q4049" t="str">
        <f t="shared" si="443"/>
        <v>theater</v>
      </c>
      <c r="R4049" t="str">
        <f t="shared" si="444"/>
        <v>plays</v>
      </c>
      <c r="S4049" s="13">
        <f t="shared" si="445"/>
        <v>41991.022488425922</v>
      </c>
      <c r="T4049" s="13">
        <f t="shared" si="446"/>
        <v>42015.041666666672</v>
      </c>
      <c r="U4049">
        <f t="shared" si="447"/>
        <v>-4890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441"/>
        <v>0.17652941176470588</v>
      </c>
      <c r="P4050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3">
        <f t="shared" si="445"/>
        <v>42436.509108796294</v>
      </c>
      <c r="T4050" s="13">
        <f t="shared" si="446"/>
        <v>42471.467442129629</v>
      </c>
      <c r="U4050">
        <f t="shared" si="447"/>
        <v>-13999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441"/>
        <v>8.0000000000000004E-4</v>
      </c>
      <c r="P4051">
        <f t="shared" si="442"/>
        <v>16</v>
      </c>
      <c r="Q4051" t="str">
        <f t="shared" si="443"/>
        <v>theater</v>
      </c>
      <c r="R4051" t="str">
        <f t="shared" si="444"/>
        <v>plays</v>
      </c>
      <c r="S4051" s="13">
        <f t="shared" si="445"/>
        <v>42169.958506944444</v>
      </c>
      <c r="T4051" s="13">
        <f t="shared" si="446"/>
        <v>42199.958506944444</v>
      </c>
      <c r="U4051">
        <f t="shared" si="447"/>
        <v>-19984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441"/>
        <v>6.6666666666666664E-4</v>
      </c>
      <c r="P4052">
        <f t="shared" si="442"/>
        <v>1</v>
      </c>
      <c r="Q4052" t="str">
        <f t="shared" si="443"/>
        <v>theater</v>
      </c>
      <c r="R4052" t="str">
        <f t="shared" si="444"/>
        <v>plays</v>
      </c>
      <c r="S4052" s="13">
        <f t="shared" si="445"/>
        <v>41905.636469907404</v>
      </c>
      <c r="T4052" s="13">
        <f t="shared" si="446"/>
        <v>41935.636469907404</v>
      </c>
      <c r="U4052">
        <f t="shared" si="447"/>
        <v>-1499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441"/>
        <v>0</v>
      </c>
      <c r="P4053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13">
        <f t="shared" si="445"/>
        <v>41761.810150462967</v>
      </c>
      <c r="T4053" s="13">
        <f t="shared" si="446"/>
        <v>41768.286805555559</v>
      </c>
      <c r="U4053">
        <f t="shared" si="447"/>
        <v>-500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441"/>
        <v>0.37533333333333335</v>
      </c>
      <c r="P4054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3">
        <f t="shared" si="445"/>
        <v>41865.878657407404</v>
      </c>
      <c r="T4054" s="13">
        <f t="shared" si="446"/>
        <v>41925.878657407404</v>
      </c>
      <c r="U4054">
        <f t="shared" si="447"/>
        <v>-1874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441"/>
        <v>0.22</v>
      </c>
      <c r="P4055">
        <f t="shared" si="442"/>
        <v>55</v>
      </c>
      <c r="Q4055" t="str">
        <f t="shared" si="443"/>
        <v>theater</v>
      </c>
      <c r="R4055" t="str">
        <f t="shared" si="444"/>
        <v>plays</v>
      </c>
      <c r="S4055" s="13">
        <f t="shared" si="445"/>
        <v>41928.690138888887</v>
      </c>
      <c r="T4055" s="13">
        <f t="shared" si="446"/>
        <v>41958.833333333328</v>
      </c>
      <c r="U4055">
        <f t="shared" si="447"/>
        <v>-390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441"/>
        <v>0</v>
      </c>
      <c r="P4056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13">
        <f t="shared" si="445"/>
        <v>42613.841261574074</v>
      </c>
      <c r="T4056" s="13">
        <f t="shared" si="446"/>
        <v>42644.166666666672</v>
      </c>
      <c r="U4056">
        <f t="shared" si="447"/>
        <v>-8880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441"/>
        <v>0.1762</v>
      </c>
      <c r="P4057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3">
        <f t="shared" si="445"/>
        <v>41779.648506944446</v>
      </c>
      <c r="T4057" s="13">
        <f t="shared" si="446"/>
        <v>41809.648506944446</v>
      </c>
      <c r="U4057">
        <f t="shared" si="447"/>
        <v>-4119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441"/>
        <v>0.53</v>
      </c>
      <c r="P4058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3">
        <f t="shared" si="445"/>
        <v>42534.933321759265</v>
      </c>
      <c r="T4058" s="13">
        <f t="shared" si="446"/>
        <v>42554.832638888889</v>
      </c>
      <c r="U4058">
        <f t="shared" si="447"/>
        <v>-705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441"/>
        <v>0.22142857142857142</v>
      </c>
      <c r="P4059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3">
        <f t="shared" si="445"/>
        <v>42310.968518518523</v>
      </c>
      <c r="T4059" s="13">
        <f t="shared" si="446"/>
        <v>42333.958333333328</v>
      </c>
      <c r="U4059">
        <f t="shared" si="447"/>
        <v>-2725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441"/>
        <v>2.5333333333333333E-2</v>
      </c>
      <c r="P4060">
        <f t="shared" si="442"/>
        <v>23.75</v>
      </c>
      <c r="Q4060" t="str">
        <f t="shared" si="443"/>
        <v>theater</v>
      </c>
      <c r="R4060" t="str">
        <f t="shared" si="444"/>
        <v>plays</v>
      </c>
      <c r="S4060" s="13">
        <f t="shared" si="445"/>
        <v>42446.060694444444</v>
      </c>
      <c r="T4060" s="13">
        <f t="shared" si="446"/>
        <v>42461.165972222225</v>
      </c>
      <c r="U4060">
        <f t="shared" si="447"/>
        <v>-3655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441"/>
        <v>2.5000000000000001E-2</v>
      </c>
      <c r="P4061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3">
        <f t="shared" si="445"/>
        <v>41866.640648148146</v>
      </c>
      <c r="T4061" s="13">
        <f t="shared" si="446"/>
        <v>41898.125</v>
      </c>
      <c r="U4061">
        <f t="shared" si="447"/>
        <v>-9750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441"/>
        <v>2.8500000000000001E-2</v>
      </c>
      <c r="P4062">
        <f t="shared" si="442"/>
        <v>57</v>
      </c>
      <c r="Q4062" t="str">
        <f t="shared" si="443"/>
        <v>theater</v>
      </c>
      <c r="R4062" t="str">
        <f t="shared" si="444"/>
        <v>plays</v>
      </c>
      <c r="S4062" s="13">
        <f t="shared" si="445"/>
        <v>41779.695092592592</v>
      </c>
      <c r="T4062" s="13">
        <f t="shared" si="446"/>
        <v>41813.666666666664</v>
      </c>
      <c r="U4062">
        <f t="shared" si="447"/>
        <v>-9715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441"/>
        <v>0</v>
      </c>
      <c r="P4063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13">
        <f t="shared" si="445"/>
        <v>42421.141469907408</v>
      </c>
      <c r="T4063" s="13">
        <f t="shared" si="446"/>
        <v>42481.099803240737</v>
      </c>
      <c r="U4063">
        <f t="shared" si="447"/>
        <v>-525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441"/>
        <v>2.4500000000000001E-2</v>
      </c>
      <c r="P4064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3">
        <f t="shared" si="445"/>
        <v>42523.739212962959</v>
      </c>
      <c r="T4064" s="13">
        <f t="shared" si="446"/>
        <v>42553.739212962959</v>
      </c>
      <c r="U4064">
        <f t="shared" si="447"/>
        <v>-19510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441"/>
        <v>1.4210526315789474E-2</v>
      </c>
      <c r="P4065">
        <f t="shared" si="442"/>
        <v>15</v>
      </c>
      <c r="Q4065" t="str">
        <f t="shared" si="443"/>
        <v>theater</v>
      </c>
      <c r="R4065" t="str">
        <f t="shared" si="444"/>
        <v>plays</v>
      </c>
      <c r="S4065" s="13">
        <f t="shared" si="445"/>
        <v>41787.681527777779</v>
      </c>
      <c r="T4065" s="13">
        <f t="shared" si="446"/>
        <v>41817.681527777779</v>
      </c>
      <c r="U4065">
        <f t="shared" si="447"/>
        <v>-9365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441"/>
        <v>0.1925</v>
      </c>
      <c r="P4066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3">
        <f t="shared" si="445"/>
        <v>42093.588263888887</v>
      </c>
      <c r="T4066" s="13">
        <f t="shared" si="446"/>
        <v>42123.588263888887</v>
      </c>
      <c r="U4066">
        <f t="shared" si="447"/>
        <v>-1615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441"/>
        <v>6.7499999999999999E-3</v>
      </c>
      <c r="P4067">
        <f t="shared" si="442"/>
        <v>6.75</v>
      </c>
      <c r="Q4067" t="str">
        <f t="shared" si="443"/>
        <v>theater</v>
      </c>
      <c r="R4067" t="str">
        <f t="shared" si="444"/>
        <v>plays</v>
      </c>
      <c r="S4067" s="13">
        <f t="shared" si="445"/>
        <v>41833.951516203706</v>
      </c>
      <c r="T4067" s="13">
        <f t="shared" si="446"/>
        <v>41863.951516203706</v>
      </c>
      <c r="U4067">
        <f t="shared" si="447"/>
        <v>-3973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441"/>
        <v>1.6666666666666668E-3</v>
      </c>
      <c r="P4068">
        <f t="shared" si="442"/>
        <v>25</v>
      </c>
      <c r="Q4068" t="str">
        <f t="shared" si="443"/>
        <v>theater</v>
      </c>
      <c r="R4068" t="str">
        <f t="shared" si="444"/>
        <v>plays</v>
      </c>
      <c r="S4068" s="13">
        <f t="shared" si="445"/>
        <v>42479.039212962962</v>
      </c>
      <c r="T4068" s="13">
        <f t="shared" si="446"/>
        <v>42509.039212962962</v>
      </c>
      <c r="U4068">
        <f t="shared" si="447"/>
        <v>-14975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441"/>
        <v>0.60899999999999999</v>
      </c>
      <c r="P4069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3">
        <f t="shared" si="445"/>
        <v>42235.117476851854</v>
      </c>
      <c r="T4069" s="13">
        <f t="shared" si="446"/>
        <v>42275.117476851854</v>
      </c>
      <c r="U4069">
        <f t="shared" si="447"/>
        <v>-1955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441"/>
        <v>0.01</v>
      </c>
      <c r="P4070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3">
        <f t="shared" si="445"/>
        <v>42718.963599537034</v>
      </c>
      <c r="T4070" s="13">
        <f t="shared" si="446"/>
        <v>42748.961805555555</v>
      </c>
      <c r="U4070">
        <f t="shared" si="447"/>
        <v>-3460.05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441"/>
        <v>0.34399999999999997</v>
      </c>
      <c r="P4071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3">
        <f t="shared" si="445"/>
        <v>42022.661527777775</v>
      </c>
      <c r="T4071" s="13">
        <f t="shared" si="446"/>
        <v>42063.5</v>
      </c>
      <c r="U4071">
        <f t="shared" si="447"/>
        <v>-820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441"/>
        <v>0.16500000000000001</v>
      </c>
      <c r="P4072">
        <f t="shared" si="442"/>
        <v>27.5</v>
      </c>
      <c r="Q4072" t="str">
        <f t="shared" si="443"/>
        <v>theater</v>
      </c>
      <c r="R4072" t="str">
        <f t="shared" si="444"/>
        <v>plays</v>
      </c>
      <c r="S4072" s="13">
        <f t="shared" si="445"/>
        <v>42031.666898148149</v>
      </c>
      <c r="T4072" s="13">
        <f t="shared" si="446"/>
        <v>42064.125</v>
      </c>
      <c r="U4072">
        <f t="shared" si="447"/>
        <v>-835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441"/>
        <v>0</v>
      </c>
      <c r="P4073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13">
        <f t="shared" si="445"/>
        <v>42700.804756944446</v>
      </c>
      <c r="T4073" s="13">
        <f t="shared" si="446"/>
        <v>42730.804756944446</v>
      </c>
      <c r="U4073">
        <f t="shared" si="447"/>
        <v>-20000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441"/>
        <v>4.0000000000000001E-3</v>
      </c>
      <c r="P4074">
        <f t="shared" si="442"/>
        <v>2</v>
      </c>
      <c r="Q4074" t="str">
        <f t="shared" si="443"/>
        <v>theater</v>
      </c>
      <c r="R4074" t="str">
        <f t="shared" si="444"/>
        <v>plays</v>
      </c>
      <c r="S4074" s="13">
        <f t="shared" si="445"/>
        <v>41812.77443287037</v>
      </c>
      <c r="T4074" s="13">
        <f t="shared" si="446"/>
        <v>41872.77443287037</v>
      </c>
      <c r="U4074">
        <f t="shared" si="447"/>
        <v>-996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441"/>
        <v>1.0571428571428572E-2</v>
      </c>
      <c r="P4075">
        <f t="shared" si="442"/>
        <v>18.5</v>
      </c>
      <c r="Q4075" t="str">
        <f t="shared" si="443"/>
        <v>theater</v>
      </c>
      <c r="R4075" t="str">
        <f t="shared" si="444"/>
        <v>plays</v>
      </c>
      <c r="S4075" s="13">
        <f t="shared" si="445"/>
        <v>42078.34520833334</v>
      </c>
      <c r="T4075" s="13">
        <f t="shared" si="446"/>
        <v>42133.166666666672</v>
      </c>
      <c r="U4075">
        <f t="shared" si="447"/>
        <v>-3463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441"/>
        <v>0.26727272727272727</v>
      </c>
      <c r="P4076">
        <f t="shared" si="442"/>
        <v>35</v>
      </c>
      <c r="Q4076" t="str">
        <f t="shared" si="443"/>
        <v>theater</v>
      </c>
      <c r="R4076" t="str">
        <f t="shared" si="444"/>
        <v>plays</v>
      </c>
      <c r="S4076" s="13">
        <f t="shared" si="445"/>
        <v>42283.552951388891</v>
      </c>
      <c r="T4076" s="13">
        <f t="shared" si="446"/>
        <v>42313.594618055555</v>
      </c>
      <c r="U4076">
        <f t="shared" si="447"/>
        <v>-2015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441"/>
        <v>0.28799999999999998</v>
      </c>
      <c r="P4077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3">
        <f t="shared" si="445"/>
        <v>41779.045937499999</v>
      </c>
      <c r="T4077" s="13">
        <f t="shared" si="446"/>
        <v>41820.727777777778</v>
      </c>
      <c r="U4077">
        <f t="shared" si="447"/>
        <v>-1424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441"/>
        <v>0</v>
      </c>
      <c r="P4078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13">
        <f t="shared" si="445"/>
        <v>41905.795706018522</v>
      </c>
      <c r="T4078" s="13">
        <f t="shared" si="446"/>
        <v>41933.82708333333</v>
      </c>
      <c r="U4078">
        <f t="shared" si="447"/>
        <v>-700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441"/>
        <v>8.8999999999999996E-2</v>
      </c>
      <c r="P4079">
        <f t="shared" si="442"/>
        <v>222.5</v>
      </c>
      <c r="Q4079" t="str">
        <f t="shared" si="443"/>
        <v>theater</v>
      </c>
      <c r="R4079" t="str">
        <f t="shared" si="444"/>
        <v>plays</v>
      </c>
      <c r="S4079" s="13">
        <f t="shared" si="445"/>
        <v>42695.7105787037</v>
      </c>
      <c r="T4079" s="13">
        <f t="shared" si="446"/>
        <v>42725.7105787037</v>
      </c>
      <c r="U4079">
        <f t="shared" si="447"/>
        <v>-13665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441"/>
        <v>0</v>
      </c>
      <c r="P4080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13">
        <f t="shared" si="445"/>
        <v>42732.787523148145</v>
      </c>
      <c r="T4080" s="13">
        <f t="shared" si="446"/>
        <v>42762.787523148145</v>
      </c>
      <c r="U4080">
        <f t="shared" si="447"/>
        <v>-250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441"/>
        <v>1.6666666666666668E-3</v>
      </c>
      <c r="P4081">
        <f t="shared" si="442"/>
        <v>5</v>
      </c>
      <c r="Q4081" t="str">
        <f t="shared" si="443"/>
        <v>theater</v>
      </c>
      <c r="R4081" t="str">
        <f t="shared" si="444"/>
        <v>plays</v>
      </c>
      <c r="S4081" s="13">
        <f t="shared" si="445"/>
        <v>42510.938900462963</v>
      </c>
      <c r="T4081" s="13">
        <f t="shared" si="446"/>
        <v>42540.938900462963</v>
      </c>
      <c r="U4081">
        <f t="shared" si="447"/>
        <v>-2995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441"/>
        <v>0</v>
      </c>
      <c r="P4082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13">
        <f t="shared" si="445"/>
        <v>42511.698101851856</v>
      </c>
      <c r="T4082" s="13">
        <f t="shared" si="446"/>
        <v>42535.787500000006</v>
      </c>
      <c r="U4082">
        <f t="shared" si="447"/>
        <v>-3000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441"/>
        <v>0.15737410071942445</v>
      </c>
      <c r="P4083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3">
        <f t="shared" si="445"/>
        <v>42041.581307870365</v>
      </c>
      <c r="T4083" s="13">
        <f t="shared" si="446"/>
        <v>42071.539641203708</v>
      </c>
      <c r="U4083">
        <f t="shared" si="447"/>
        <v>-1874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441"/>
        <v>0.02</v>
      </c>
      <c r="P4084">
        <f t="shared" si="442"/>
        <v>1.5</v>
      </c>
      <c r="Q4084" t="str">
        <f t="shared" si="443"/>
        <v>theater</v>
      </c>
      <c r="R4084" t="str">
        <f t="shared" si="444"/>
        <v>plays</v>
      </c>
      <c r="S4084" s="13">
        <f t="shared" si="445"/>
        <v>42307.189270833333</v>
      </c>
      <c r="T4084" s="13">
        <f t="shared" si="446"/>
        <v>42322.958333333328</v>
      </c>
      <c r="U4084">
        <f t="shared" si="447"/>
        <v>-147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441"/>
        <v>0.21685714285714286</v>
      </c>
      <c r="P4085">
        <f t="shared" si="442"/>
        <v>126.5</v>
      </c>
      <c r="Q4085" t="str">
        <f t="shared" si="443"/>
        <v>theater</v>
      </c>
      <c r="R4085" t="str">
        <f t="shared" si="444"/>
        <v>plays</v>
      </c>
      <c r="S4085" s="13">
        <f t="shared" si="445"/>
        <v>42353.761759259258</v>
      </c>
      <c r="T4085" s="13">
        <f t="shared" si="446"/>
        <v>42383.761759259258</v>
      </c>
      <c r="U4085">
        <f t="shared" si="447"/>
        <v>-2741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441"/>
        <v>3.3333333333333335E-3</v>
      </c>
      <c r="P4086">
        <f t="shared" si="442"/>
        <v>10</v>
      </c>
      <c r="Q4086" t="str">
        <f t="shared" si="443"/>
        <v>theater</v>
      </c>
      <c r="R4086" t="str">
        <f t="shared" si="444"/>
        <v>plays</v>
      </c>
      <c r="S4086" s="13">
        <f t="shared" si="445"/>
        <v>42622.436412037037</v>
      </c>
      <c r="T4086" s="13">
        <f t="shared" si="446"/>
        <v>42652.436412037037</v>
      </c>
      <c r="U4086">
        <f t="shared" si="447"/>
        <v>-2990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441"/>
        <v>2.8571428571428571E-3</v>
      </c>
      <c r="P4087">
        <f t="shared" si="442"/>
        <v>10</v>
      </c>
      <c r="Q4087" t="str">
        <f t="shared" si="443"/>
        <v>theater</v>
      </c>
      <c r="R4087" t="str">
        <f t="shared" si="444"/>
        <v>plays</v>
      </c>
      <c r="S4087" s="13">
        <f t="shared" si="445"/>
        <v>42058.603877314818</v>
      </c>
      <c r="T4087" s="13">
        <f t="shared" si="446"/>
        <v>42087.165972222225</v>
      </c>
      <c r="U4087">
        <f t="shared" si="447"/>
        <v>-3490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441"/>
        <v>4.7E-2</v>
      </c>
      <c r="P4088">
        <f t="shared" si="442"/>
        <v>9.4</v>
      </c>
      <c r="Q4088" t="str">
        <f t="shared" si="443"/>
        <v>theater</v>
      </c>
      <c r="R4088" t="str">
        <f t="shared" si="444"/>
        <v>plays</v>
      </c>
      <c r="S4088" s="13">
        <f t="shared" si="445"/>
        <v>42304.940960648149</v>
      </c>
      <c r="T4088" s="13">
        <f t="shared" si="446"/>
        <v>42329.166666666672</v>
      </c>
      <c r="U4088">
        <f t="shared" si="447"/>
        <v>-953</v>
      </c>
    </row>
    <row r="4089" spans="1:21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441"/>
        <v>0</v>
      </c>
      <c r="P4089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13">
        <f t="shared" si="445"/>
        <v>42538.742893518516</v>
      </c>
      <c r="T4089" s="13">
        <f t="shared" si="446"/>
        <v>42568.742893518516</v>
      </c>
      <c r="U4089">
        <f t="shared" si="447"/>
        <v>-9600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441"/>
        <v>0.108</v>
      </c>
      <c r="P4090">
        <f t="shared" si="442"/>
        <v>72</v>
      </c>
      <c r="Q4090" t="str">
        <f t="shared" si="443"/>
        <v>theater</v>
      </c>
      <c r="R4090" t="str">
        <f t="shared" si="444"/>
        <v>plays</v>
      </c>
      <c r="S4090" s="13">
        <f t="shared" si="445"/>
        <v>41990.612546296295</v>
      </c>
      <c r="T4090" s="13">
        <f t="shared" si="446"/>
        <v>42020.434722222228</v>
      </c>
      <c r="U4090">
        <f t="shared" si="447"/>
        <v>-1784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441"/>
        <v>4.8000000000000001E-2</v>
      </c>
      <c r="P4091">
        <f t="shared" si="442"/>
        <v>30</v>
      </c>
      <c r="Q4091" t="str">
        <f t="shared" si="443"/>
        <v>theater</v>
      </c>
      <c r="R4091" t="str">
        <f t="shared" si="444"/>
        <v>plays</v>
      </c>
      <c r="S4091" s="13">
        <f t="shared" si="445"/>
        <v>42122.732499999998</v>
      </c>
      <c r="T4091" s="13">
        <f t="shared" si="446"/>
        <v>42155.732638888891</v>
      </c>
      <c r="U4091">
        <f t="shared" si="447"/>
        <v>-4760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441"/>
        <v>3.2000000000000001E-2</v>
      </c>
      <c r="P4092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3">
        <f t="shared" si="445"/>
        <v>42209.67288194444</v>
      </c>
      <c r="T4092" s="13">
        <f t="shared" si="446"/>
        <v>42223.625</v>
      </c>
      <c r="U4092">
        <f t="shared" si="447"/>
        <v>-968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441"/>
        <v>0.1275</v>
      </c>
      <c r="P4093">
        <f t="shared" si="442"/>
        <v>25.5</v>
      </c>
      <c r="Q4093" t="str">
        <f t="shared" si="443"/>
        <v>theater</v>
      </c>
      <c r="R4093" t="str">
        <f t="shared" si="444"/>
        <v>plays</v>
      </c>
      <c r="S4093" s="13">
        <f t="shared" si="445"/>
        <v>41990.506377314814</v>
      </c>
      <c r="T4093" s="13">
        <f t="shared" si="446"/>
        <v>42020.506377314814</v>
      </c>
      <c r="U4093">
        <f t="shared" si="447"/>
        <v>-1396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441"/>
        <v>1.8181818181818181E-4</v>
      </c>
      <c r="P4094">
        <f t="shared" si="442"/>
        <v>20</v>
      </c>
      <c r="Q4094" t="str">
        <f t="shared" si="443"/>
        <v>theater</v>
      </c>
      <c r="R4094" t="str">
        <f t="shared" si="444"/>
        <v>plays</v>
      </c>
      <c r="S4094" s="13">
        <f t="shared" si="445"/>
        <v>42039.194988425923</v>
      </c>
      <c r="T4094" s="13">
        <f t="shared" si="446"/>
        <v>42099.153321759266</v>
      </c>
      <c r="U4094">
        <f t="shared" si="447"/>
        <v>-109980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441"/>
        <v>2.4E-2</v>
      </c>
      <c r="P4095">
        <f t="shared" si="442"/>
        <v>15</v>
      </c>
      <c r="Q4095" t="str">
        <f t="shared" si="443"/>
        <v>theater</v>
      </c>
      <c r="R4095" t="str">
        <f t="shared" si="444"/>
        <v>plays</v>
      </c>
      <c r="S4095" s="13">
        <f t="shared" si="445"/>
        <v>42178.815891203703</v>
      </c>
      <c r="T4095" s="13">
        <f t="shared" si="446"/>
        <v>42238.815891203703</v>
      </c>
      <c r="U4095">
        <f t="shared" si="447"/>
        <v>-2440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441"/>
        <v>0.36499999999999999</v>
      </c>
      <c r="P4096">
        <f t="shared" si="442"/>
        <v>91.25</v>
      </c>
      <c r="Q4096" t="str">
        <f t="shared" si="443"/>
        <v>theater</v>
      </c>
      <c r="R4096" t="str">
        <f t="shared" si="444"/>
        <v>plays</v>
      </c>
      <c r="S4096" s="13">
        <f t="shared" si="445"/>
        <v>41890.086805555555</v>
      </c>
      <c r="T4096" s="13">
        <f t="shared" si="446"/>
        <v>41934.207638888889</v>
      </c>
      <c r="U4096">
        <f t="shared" si="447"/>
        <v>-1270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441"/>
        <v>2.6666666666666668E-2</v>
      </c>
      <c r="P4097">
        <f t="shared" si="442"/>
        <v>800</v>
      </c>
      <c r="Q4097" t="str">
        <f t="shared" si="443"/>
        <v>theater</v>
      </c>
      <c r="R4097" t="str">
        <f t="shared" si="444"/>
        <v>plays</v>
      </c>
      <c r="S4097" s="13">
        <f t="shared" si="445"/>
        <v>42693.031828703708</v>
      </c>
      <c r="T4097" s="13">
        <f t="shared" si="446"/>
        <v>42723.031828703708</v>
      </c>
      <c r="U4097">
        <f t="shared" si="447"/>
        <v>-29200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441"/>
        <v>0.11428571428571428</v>
      </c>
      <c r="P4098">
        <f t="shared" si="442"/>
        <v>80</v>
      </c>
      <c r="Q4098" t="str">
        <f t="shared" si="443"/>
        <v>theater</v>
      </c>
      <c r="R4098" t="str">
        <f t="shared" si="444"/>
        <v>plays</v>
      </c>
      <c r="S4098" s="13">
        <f t="shared" si="445"/>
        <v>42750.530312499999</v>
      </c>
      <c r="T4098" s="13">
        <f t="shared" si="446"/>
        <v>42794.368749999994</v>
      </c>
      <c r="U4098">
        <f t="shared" si="447"/>
        <v>-3100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448">E4099/D4099</f>
        <v>0</v>
      </c>
      <c r="P4099" t="e">
        <f t="shared" ref="P4099:P4115" si="449">E4099/L4099</f>
        <v>#DIV/0!</v>
      </c>
      <c r="Q4099" t="str">
        <f t="shared" ref="Q4099:Q4115" si="450">LEFT(N4099,SEARCH("/",N4099,1)-1)</f>
        <v>theater</v>
      </c>
      <c r="R4099" t="str">
        <f t="shared" ref="R4099:R4115" si="451">MID(N4099,SEARCH("/",N4099,1)+1,50)</f>
        <v>plays</v>
      </c>
      <c r="S4099" s="13">
        <f t="shared" ref="S4099:S4115" si="452">(((J4099/60)/60)/24)+DATE(1970,1,1)</f>
        <v>42344.824502314819</v>
      </c>
      <c r="T4099" s="13">
        <f t="shared" ref="T4099:T4115" si="453">(((I4099/60)/60)/24)+DATE(1970,1,1)</f>
        <v>42400.996527777781</v>
      </c>
      <c r="U4099">
        <f t="shared" ref="U4099:U4115" si="454">E4099-D4099</f>
        <v>-10000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448"/>
        <v>0</v>
      </c>
      <c r="P4100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13">
        <f t="shared" si="452"/>
        <v>42495.722187499996</v>
      </c>
      <c r="T4100" s="13">
        <f t="shared" si="453"/>
        <v>42525.722187499996</v>
      </c>
      <c r="U4100">
        <f t="shared" si="454"/>
        <v>-75000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448"/>
        <v>1.1111111111111112E-2</v>
      </c>
      <c r="P4101">
        <f t="shared" si="449"/>
        <v>50</v>
      </c>
      <c r="Q4101" t="str">
        <f t="shared" si="450"/>
        <v>theater</v>
      </c>
      <c r="R4101" t="str">
        <f t="shared" si="451"/>
        <v>plays</v>
      </c>
      <c r="S4101" s="13">
        <f t="shared" si="452"/>
        <v>42570.850381944445</v>
      </c>
      <c r="T4101" s="13">
        <f t="shared" si="453"/>
        <v>42615.850381944445</v>
      </c>
      <c r="U4101">
        <f t="shared" si="454"/>
        <v>-4450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448"/>
        <v>0</v>
      </c>
      <c r="P4102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13">
        <f t="shared" si="452"/>
        <v>41927.124884259261</v>
      </c>
      <c r="T4102" s="13">
        <f t="shared" si="453"/>
        <v>41937.124884259261</v>
      </c>
      <c r="U4102">
        <f t="shared" si="454"/>
        <v>-270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448"/>
        <v>0</v>
      </c>
      <c r="P4103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13">
        <f t="shared" si="452"/>
        <v>42730.903726851851</v>
      </c>
      <c r="T4103" s="13">
        <f t="shared" si="453"/>
        <v>42760.903726851851</v>
      </c>
      <c r="U4103">
        <f t="shared" si="454"/>
        <v>-600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448"/>
        <v>0.27400000000000002</v>
      </c>
      <c r="P4104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3">
        <f t="shared" si="452"/>
        <v>42475.848067129627</v>
      </c>
      <c r="T4104" s="13">
        <f t="shared" si="453"/>
        <v>42505.848067129627</v>
      </c>
      <c r="U4104">
        <f t="shared" si="454"/>
        <v>-363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448"/>
        <v>0.1</v>
      </c>
      <c r="P4105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3">
        <f t="shared" si="452"/>
        <v>42188.83293981482</v>
      </c>
      <c r="T4105" s="13">
        <f t="shared" si="453"/>
        <v>42242.772222222222</v>
      </c>
      <c r="U4105">
        <f t="shared" si="454"/>
        <v>-900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448"/>
        <v>0.21366666666666667</v>
      </c>
      <c r="P4106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3">
        <f t="shared" si="452"/>
        <v>42640.278171296297</v>
      </c>
      <c r="T4106" s="13">
        <f t="shared" si="453"/>
        <v>42670.278171296297</v>
      </c>
      <c r="U4106">
        <f t="shared" si="454"/>
        <v>-2359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448"/>
        <v>6.9696969696969702E-2</v>
      </c>
      <c r="P4107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3">
        <f t="shared" si="452"/>
        <v>42697.010520833333</v>
      </c>
      <c r="T4107" s="13">
        <f t="shared" si="453"/>
        <v>42730.010520833333</v>
      </c>
      <c r="U4107">
        <f t="shared" si="454"/>
        <v>-30700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448"/>
        <v>0.70599999999999996</v>
      </c>
      <c r="P4108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3">
        <f t="shared" si="452"/>
        <v>42053.049375000002</v>
      </c>
      <c r="T4108" s="13">
        <f t="shared" si="453"/>
        <v>42096.041666666672</v>
      </c>
      <c r="U4108">
        <f t="shared" si="454"/>
        <v>-1470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448"/>
        <v>2.0500000000000001E-2</v>
      </c>
      <c r="P4109">
        <f t="shared" si="449"/>
        <v>10.25</v>
      </c>
      <c r="Q4109" t="str">
        <f t="shared" si="450"/>
        <v>theater</v>
      </c>
      <c r="R4109" t="str">
        <f t="shared" si="451"/>
        <v>plays</v>
      </c>
      <c r="S4109" s="13">
        <f t="shared" si="452"/>
        <v>41883.916678240741</v>
      </c>
      <c r="T4109" s="13">
        <f t="shared" si="453"/>
        <v>41906.916678240741</v>
      </c>
      <c r="U4109">
        <f t="shared" si="454"/>
        <v>-1959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448"/>
        <v>1.9666666666666666E-2</v>
      </c>
      <c r="P4110">
        <f t="shared" si="449"/>
        <v>59</v>
      </c>
      <c r="Q4110" t="str">
        <f t="shared" si="450"/>
        <v>theater</v>
      </c>
      <c r="R4110" t="str">
        <f t="shared" si="451"/>
        <v>plays</v>
      </c>
      <c r="S4110" s="13">
        <f t="shared" si="452"/>
        <v>42767.031678240746</v>
      </c>
      <c r="T4110" s="13">
        <f t="shared" si="453"/>
        <v>42797.208333333328</v>
      </c>
      <c r="U4110">
        <f t="shared" si="454"/>
        <v>-2941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448"/>
        <v>0</v>
      </c>
      <c r="P4111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13">
        <f t="shared" si="452"/>
        <v>42307.539398148147</v>
      </c>
      <c r="T4111" s="13">
        <f t="shared" si="453"/>
        <v>42337.581064814818</v>
      </c>
      <c r="U4111">
        <f t="shared" si="454"/>
        <v>-500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448"/>
        <v>0.28666666666666668</v>
      </c>
      <c r="P4112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3">
        <f t="shared" si="452"/>
        <v>42512.626747685179</v>
      </c>
      <c r="T4112" s="13">
        <f t="shared" si="453"/>
        <v>42572.626747685179</v>
      </c>
      <c r="U4112">
        <f t="shared" si="454"/>
        <v>-214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448"/>
        <v>3.1333333333333331E-2</v>
      </c>
      <c r="P4113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3">
        <f t="shared" si="452"/>
        <v>42029.135879629626</v>
      </c>
      <c r="T4113" s="13">
        <f t="shared" si="453"/>
        <v>42059.135879629626</v>
      </c>
      <c r="U4113">
        <f t="shared" si="454"/>
        <v>-2906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448"/>
        <v>4.0000000000000002E-4</v>
      </c>
      <c r="P4114">
        <f t="shared" si="449"/>
        <v>1</v>
      </c>
      <c r="Q4114" t="str">
        <f t="shared" si="450"/>
        <v>theater</v>
      </c>
      <c r="R4114" t="str">
        <f t="shared" si="451"/>
        <v>plays</v>
      </c>
      <c r="S4114" s="13">
        <f t="shared" si="452"/>
        <v>42400.946597222224</v>
      </c>
      <c r="T4114" s="13">
        <f t="shared" si="453"/>
        <v>42428</v>
      </c>
      <c r="U4114">
        <f t="shared" si="454"/>
        <v>-2499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448"/>
        <v>2E-3</v>
      </c>
      <c r="P4115">
        <f t="shared" si="449"/>
        <v>1</v>
      </c>
      <c r="Q4115" t="str">
        <f t="shared" si="450"/>
        <v>theater</v>
      </c>
      <c r="R4115" t="str">
        <f t="shared" si="451"/>
        <v>plays</v>
      </c>
      <c r="S4115" s="13">
        <f t="shared" si="452"/>
        <v>42358.573182870372</v>
      </c>
      <c r="T4115" s="13">
        <f t="shared" si="453"/>
        <v>42377.273611111115</v>
      </c>
      <c r="U4115">
        <f t="shared" si="454"/>
        <v>-1497</v>
      </c>
    </row>
  </sheetData>
  <autoFilter ref="A1:T4115" xr:uid="{00000000-0001-0000-0000-000000000000}"/>
  <conditionalFormatting sqref="F1:F1048576">
    <cfRule type="cellIs" dxfId="6" priority="1" operator="equal">
      <formula>"live"</formula>
    </cfRule>
    <cfRule type="cellIs" dxfId="5" priority="4" operator="equal">
      <formula>"failed"</formula>
    </cfRule>
    <cfRule type="cellIs" dxfId="4" priority="5" operator="equal">
      <formula>"canceled"</formula>
    </cfRule>
    <cfRule type="cellIs" dxfId="3" priority="6" operator="equal">
      <formula>"successful"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4BF7C-7377-4C44-B811-833E65891828}">
  <sheetPr codeName="Sheet2"/>
  <dimension ref="A1:B39"/>
  <sheetViews>
    <sheetView workbookViewId="0">
      <selection activeCell="A5" sqref="A5"/>
    </sheetView>
  </sheetViews>
  <sheetFormatPr defaultRowHeight="15" x14ac:dyDescent="0.25"/>
  <cols>
    <col min="1" max="1" width="14.140625" bestFit="1" customWidth="1"/>
    <col min="2" max="2" width="10.7109375" bestFit="1" customWidth="1"/>
    <col min="3" max="3" width="13.5703125" bestFit="1" customWidth="1"/>
  </cols>
  <sheetData>
    <row r="1" spans="1:2" x14ac:dyDescent="0.25">
      <c r="A1" s="7" t="s">
        <v>8223</v>
      </c>
      <c r="B1" t="s">
        <v>8322</v>
      </c>
    </row>
    <row r="3" spans="1:2" x14ac:dyDescent="0.25">
      <c r="A3" s="7" t="s">
        <v>8310</v>
      </c>
      <c r="B3" t="s">
        <v>8312</v>
      </c>
    </row>
    <row r="4" spans="1:2" x14ac:dyDescent="0.25">
      <c r="A4" s="8" t="s">
        <v>8313</v>
      </c>
      <c r="B4" s="9">
        <v>520</v>
      </c>
    </row>
    <row r="5" spans="1:2" x14ac:dyDescent="0.25">
      <c r="A5" s="10" t="s">
        <v>8220</v>
      </c>
      <c r="B5" s="9">
        <v>40</v>
      </c>
    </row>
    <row r="6" spans="1:2" x14ac:dyDescent="0.25">
      <c r="A6" s="10" t="s">
        <v>8221</v>
      </c>
      <c r="B6" s="9">
        <v>180</v>
      </c>
    </row>
    <row r="7" spans="1:2" x14ac:dyDescent="0.25">
      <c r="A7" s="10" t="s">
        <v>8219</v>
      </c>
      <c r="B7" s="9">
        <v>300</v>
      </c>
    </row>
    <row r="8" spans="1:2" x14ac:dyDescent="0.25">
      <c r="A8" s="8" t="s">
        <v>8314</v>
      </c>
      <c r="B8" s="9">
        <v>200</v>
      </c>
    </row>
    <row r="9" spans="1:2" x14ac:dyDescent="0.25">
      <c r="A9" s="10" t="s">
        <v>8220</v>
      </c>
      <c r="B9" s="9">
        <v>20</v>
      </c>
    </row>
    <row r="10" spans="1:2" x14ac:dyDescent="0.25">
      <c r="A10" s="10" t="s">
        <v>8221</v>
      </c>
      <c r="B10" s="9">
        <v>140</v>
      </c>
    </row>
    <row r="11" spans="1:2" x14ac:dyDescent="0.25">
      <c r="A11" s="10" t="s">
        <v>8222</v>
      </c>
      <c r="B11" s="9">
        <v>6</v>
      </c>
    </row>
    <row r="12" spans="1:2" x14ac:dyDescent="0.25">
      <c r="A12" s="10" t="s">
        <v>8219</v>
      </c>
      <c r="B12" s="9">
        <v>34</v>
      </c>
    </row>
    <row r="13" spans="1:2" x14ac:dyDescent="0.25">
      <c r="A13" s="8" t="s">
        <v>8315</v>
      </c>
      <c r="B13" s="9">
        <v>220</v>
      </c>
    </row>
    <row r="14" spans="1:2" x14ac:dyDescent="0.25">
      <c r="A14" s="10" t="s">
        <v>8221</v>
      </c>
      <c r="B14" s="9">
        <v>140</v>
      </c>
    </row>
    <row r="15" spans="1:2" x14ac:dyDescent="0.25">
      <c r="A15" s="10" t="s">
        <v>8219</v>
      </c>
      <c r="B15" s="9">
        <v>80</v>
      </c>
    </row>
    <row r="16" spans="1:2" x14ac:dyDescent="0.25">
      <c r="A16" s="8" t="s">
        <v>8316</v>
      </c>
      <c r="B16" s="9">
        <v>24</v>
      </c>
    </row>
    <row r="17" spans="1:2" x14ac:dyDescent="0.25">
      <c r="A17" s="10" t="s">
        <v>8220</v>
      </c>
      <c r="B17" s="9">
        <v>24</v>
      </c>
    </row>
    <row r="18" spans="1:2" x14ac:dyDescent="0.25">
      <c r="A18" s="8" t="s">
        <v>8317</v>
      </c>
      <c r="B18" s="9">
        <v>700</v>
      </c>
    </row>
    <row r="19" spans="1:2" x14ac:dyDescent="0.25">
      <c r="A19" s="10" t="s">
        <v>8220</v>
      </c>
      <c r="B19" s="9">
        <v>20</v>
      </c>
    </row>
    <row r="20" spans="1:2" x14ac:dyDescent="0.25">
      <c r="A20" s="10" t="s">
        <v>8221</v>
      </c>
      <c r="B20" s="9">
        <v>120</v>
      </c>
    </row>
    <row r="21" spans="1:2" x14ac:dyDescent="0.25">
      <c r="A21" s="10" t="s">
        <v>8222</v>
      </c>
      <c r="B21" s="9">
        <v>20</v>
      </c>
    </row>
    <row r="22" spans="1:2" x14ac:dyDescent="0.25">
      <c r="A22" s="10" t="s">
        <v>8219</v>
      </c>
      <c r="B22" s="9">
        <v>540</v>
      </c>
    </row>
    <row r="23" spans="1:2" x14ac:dyDescent="0.25">
      <c r="A23" s="8" t="s">
        <v>8318</v>
      </c>
      <c r="B23" s="9">
        <v>220</v>
      </c>
    </row>
    <row r="24" spans="1:2" x14ac:dyDescent="0.25">
      <c r="A24" s="10" t="s">
        <v>8221</v>
      </c>
      <c r="B24" s="9">
        <v>117</v>
      </c>
    </row>
    <row r="25" spans="1:2" x14ac:dyDescent="0.25">
      <c r="A25" s="10" t="s">
        <v>8219</v>
      </c>
      <c r="B25" s="9">
        <v>103</v>
      </c>
    </row>
    <row r="26" spans="1:2" x14ac:dyDescent="0.25">
      <c r="A26" s="8" t="s">
        <v>8319</v>
      </c>
      <c r="B26" s="9">
        <v>237</v>
      </c>
    </row>
    <row r="27" spans="1:2" x14ac:dyDescent="0.25">
      <c r="A27" s="10" t="s">
        <v>8220</v>
      </c>
      <c r="B27" s="9">
        <v>30</v>
      </c>
    </row>
    <row r="28" spans="1:2" x14ac:dyDescent="0.25">
      <c r="A28" s="10" t="s">
        <v>8221</v>
      </c>
      <c r="B28" s="9">
        <v>127</v>
      </c>
    </row>
    <row r="29" spans="1:2" x14ac:dyDescent="0.25">
      <c r="A29" s="10" t="s">
        <v>8219</v>
      </c>
      <c r="B29" s="9">
        <v>80</v>
      </c>
    </row>
    <row r="30" spans="1:2" x14ac:dyDescent="0.25">
      <c r="A30" s="8" t="s">
        <v>8320</v>
      </c>
      <c r="B30" s="9">
        <v>600</v>
      </c>
    </row>
    <row r="31" spans="1:2" x14ac:dyDescent="0.25">
      <c r="A31" s="10" t="s">
        <v>8220</v>
      </c>
      <c r="B31" s="9">
        <v>178</v>
      </c>
    </row>
    <row r="32" spans="1:2" x14ac:dyDescent="0.25">
      <c r="A32" s="10" t="s">
        <v>8221</v>
      </c>
      <c r="B32" s="9">
        <v>213</v>
      </c>
    </row>
    <row r="33" spans="1:2" x14ac:dyDescent="0.25">
      <c r="A33" s="10" t="s">
        <v>8219</v>
      </c>
      <c r="B33" s="9">
        <v>209</v>
      </c>
    </row>
    <row r="34" spans="1:2" x14ac:dyDescent="0.25">
      <c r="A34" s="8" t="s">
        <v>8321</v>
      </c>
      <c r="B34" s="9">
        <v>1393</v>
      </c>
    </row>
    <row r="35" spans="1:2" x14ac:dyDescent="0.25">
      <c r="A35" s="10" t="s">
        <v>8220</v>
      </c>
      <c r="B35" s="9">
        <v>37</v>
      </c>
    </row>
    <row r="36" spans="1:2" x14ac:dyDescent="0.25">
      <c r="A36" s="10" t="s">
        <v>8221</v>
      </c>
      <c r="B36" s="9">
        <v>493</v>
      </c>
    </row>
    <row r="37" spans="1:2" x14ac:dyDescent="0.25">
      <c r="A37" s="10" t="s">
        <v>8222</v>
      </c>
      <c r="B37" s="9">
        <v>24</v>
      </c>
    </row>
    <row r="38" spans="1:2" x14ac:dyDescent="0.25">
      <c r="A38" s="10" t="s">
        <v>8219</v>
      </c>
      <c r="B38" s="9">
        <v>839</v>
      </c>
    </row>
    <row r="39" spans="1:2" x14ac:dyDescent="0.25">
      <c r="A39" s="8" t="s">
        <v>8311</v>
      </c>
      <c r="B39" s="9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306B2-A4F4-4136-9120-FC4B78AC0274}">
  <sheetPr codeName="Sheet3"/>
  <dimension ref="A1:F14"/>
  <sheetViews>
    <sheetView workbookViewId="0">
      <selection activeCell="A4" sqref="A4:A13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8224</v>
      </c>
    </row>
    <row r="3" spans="1:6" x14ac:dyDescent="0.25">
      <c r="A3" s="7" t="s">
        <v>8312</v>
      </c>
      <c r="B3" s="7" t="s">
        <v>8323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8" t="s">
        <v>8313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5">
      <c r="A6" s="8" t="s">
        <v>8314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5">
      <c r="A7" s="8" t="s">
        <v>8315</v>
      </c>
      <c r="B7" s="9"/>
      <c r="C7" s="9">
        <v>96</v>
      </c>
      <c r="D7" s="9"/>
      <c r="E7" s="9">
        <v>52</v>
      </c>
      <c r="F7" s="9">
        <v>148</v>
      </c>
    </row>
    <row r="8" spans="1:6" x14ac:dyDescent="0.25">
      <c r="A8" s="8" t="s">
        <v>8316</v>
      </c>
      <c r="B8" s="9">
        <v>23</v>
      </c>
      <c r="C8" s="9"/>
      <c r="D8" s="9"/>
      <c r="E8" s="9"/>
      <c r="F8" s="9">
        <v>23</v>
      </c>
    </row>
    <row r="9" spans="1:6" x14ac:dyDescent="0.25">
      <c r="A9" s="8" t="s">
        <v>8317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5">
      <c r="A10" s="8" t="s">
        <v>8318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5">
      <c r="A11" s="8" t="s">
        <v>8319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25">
      <c r="A12" s="8" t="s">
        <v>8320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5">
      <c r="A13" s="8" t="s">
        <v>8321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5">
      <c r="A14" s="8" t="s">
        <v>8311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3F9BC-DDDC-4F14-B0FF-81F5B1D0391D}">
  <sheetPr codeName="Sheet4"/>
  <dimension ref="A1:F47"/>
  <sheetViews>
    <sheetView workbookViewId="0">
      <selection activeCell="A4" sqref="A4:F4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8322</v>
      </c>
    </row>
    <row r="2" spans="1:6" x14ac:dyDescent="0.25">
      <c r="A2" s="7" t="s">
        <v>8308</v>
      </c>
      <c r="B2" t="s">
        <v>8322</v>
      </c>
    </row>
    <row r="4" spans="1:6" x14ac:dyDescent="0.25">
      <c r="A4" s="7" t="s">
        <v>8312</v>
      </c>
      <c r="B4" s="7" t="s">
        <v>8323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5E466-6BFE-441D-853E-33E807B8DC8B}">
  <sheetPr codeName="Sheet5"/>
  <dimension ref="A1:E17"/>
  <sheetViews>
    <sheetView workbookViewId="0">
      <selection activeCell="C6" sqref="C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5703125" customWidth="1"/>
    <col min="4" max="4" width="10" bestFit="1" customWidth="1"/>
    <col min="5" max="6" width="11.28515625" bestFit="1" customWidth="1"/>
  </cols>
  <sheetData>
    <row r="1" spans="1:5" x14ac:dyDescent="0.25">
      <c r="A1" s="7" t="s">
        <v>8380</v>
      </c>
      <c r="B1" t="s">
        <v>8373</v>
      </c>
    </row>
    <row r="3" spans="1:5" x14ac:dyDescent="0.25">
      <c r="A3" s="7" t="s">
        <v>8381</v>
      </c>
      <c r="B3" s="7" t="s">
        <v>8323</v>
      </c>
    </row>
    <row r="4" spans="1:5" x14ac:dyDescent="0.25">
      <c r="A4" s="7" t="s">
        <v>8310</v>
      </c>
      <c r="B4" t="s">
        <v>8220</v>
      </c>
      <c r="C4" t="s">
        <v>8221</v>
      </c>
      <c r="D4" t="s">
        <v>8219</v>
      </c>
      <c r="E4" t="s">
        <v>8311</v>
      </c>
    </row>
    <row r="5" spans="1:5" x14ac:dyDescent="0.25">
      <c r="A5" s="16" t="s">
        <v>8374</v>
      </c>
      <c r="B5" s="9"/>
      <c r="C5" s="9">
        <v>1</v>
      </c>
      <c r="D5" s="9">
        <v>3</v>
      </c>
      <c r="E5" s="9">
        <v>4</v>
      </c>
    </row>
    <row r="6" spans="1:5" x14ac:dyDescent="0.25">
      <c r="A6" s="16" t="s">
        <v>8375</v>
      </c>
      <c r="B6" s="9"/>
      <c r="C6" s="9"/>
      <c r="D6" s="9">
        <v>3</v>
      </c>
      <c r="E6" s="9">
        <v>3</v>
      </c>
    </row>
    <row r="7" spans="1:5" x14ac:dyDescent="0.25">
      <c r="A7" s="16" t="s">
        <v>8376</v>
      </c>
      <c r="B7" s="9"/>
      <c r="C7" s="9">
        <v>1</v>
      </c>
      <c r="D7" s="9">
        <v>6</v>
      </c>
      <c r="E7" s="9">
        <v>7</v>
      </c>
    </row>
    <row r="8" spans="1:5" x14ac:dyDescent="0.25">
      <c r="A8" s="16" t="s">
        <v>8377</v>
      </c>
      <c r="B8" s="9"/>
      <c r="C8" s="9">
        <v>1</v>
      </c>
      <c r="D8" s="9">
        <v>1</v>
      </c>
      <c r="E8" s="9">
        <v>2</v>
      </c>
    </row>
    <row r="9" spans="1:5" x14ac:dyDescent="0.25">
      <c r="A9" s="16" t="s">
        <v>8367</v>
      </c>
      <c r="B9" s="9"/>
      <c r="C9" s="9">
        <v>2</v>
      </c>
      <c r="D9" s="9">
        <v>5</v>
      </c>
      <c r="E9" s="9">
        <v>7</v>
      </c>
    </row>
    <row r="10" spans="1:5" x14ac:dyDescent="0.25">
      <c r="A10" s="16" t="s">
        <v>8378</v>
      </c>
      <c r="B10" s="9"/>
      <c r="C10" s="9">
        <v>4</v>
      </c>
      <c r="D10" s="9">
        <v>8</v>
      </c>
      <c r="E10" s="9">
        <v>12</v>
      </c>
    </row>
    <row r="11" spans="1:5" x14ac:dyDescent="0.25">
      <c r="A11" s="16" t="s">
        <v>8368</v>
      </c>
      <c r="B11" s="9"/>
      <c r="C11" s="9"/>
      <c r="D11" s="9">
        <v>3</v>
      </c>
      <c r="E11" s="9">
        <v>3</v>
      </c>
    </row>
    <row r="12" spans="1:5" x14ac:dyDescent="0.25">
      <c r="A12" s="16" t="s">
        <v>8369</v>
      </c>
      <c r="B12" s="9">
        <v>1</v>
      </c>
      <c r="C12" s="9"/>
      <c r="D12" s="9">
        <v>2</v>
      </c>
      <c r="E12" s="9">
        <v>3</v>
      </c>
    </row>
    <row r="13" spans="1:5" x14ac:dyDescent="0.25">
      <c r="A13" s="16" t="s">
        <v>8370</v>
      </c>
      <c r="B13" s="9"/>
      <c r="C13" s="9">
        <v>3</v>
      </c>
      <c r="D13" s="9">
        <v>2</v>
      </c>
      <c r="E13" s="9">
        <v>5</v>
      </c>
    </row>
    <row r="14" spans="1:5" x14ac:dyDescent="0.25">
      <c r="A14" s="16" t="s">
        <v>8371</v>
      </c>
      <c r="B14" s="9"/>
      <c r="C14" s="9">
        <v>1</v>
      </c>
      <c r="D14" s="9">
        <v>6</v>
      </c>
      <c r="E14" s="9">
        <v>7</v>
      </c>
    </row>
    <row r="15" spans="1:5" x14ac:dyDescent="0.25">
      <c r="A15" s="16" t="s">
        <v>8372</v>
      </c>
      <c r="B15" s="9"/>
      <c r="C15" s="9">
        <v>2</v>
      </c>
      <c r="D15" s="9">
        <v>3</v>
      </c>
      <c r="E15" s="9">
        <v>5</v>
      </c>
    </row>
    <row r="16" spans="1:5" x14ac:dyDescent="0.25">
      <c r="A16" s="16" t="s">
        <v>8379</v>
      </c>
      <c r="B16" s="9"/>
      <c r="C16" s="9"/>
      <c r="D16" s="9">
        <v>7</v>
      </c>
      <c r="E16" s="9">
        <v>7</v>
      </c>
    </row>
    <row r="17" spans="1:5" x14ac:dyDescent="0.25">
      <c r="A17" s="16" t="s">
        <v>8311</v>
      </c>
      <c r="B17" s="9">
        <v>1</v>
      </c>
      <c r="C17" s="9">
        <v>15</v>
      </c>
      <c r="D17" s="9">
        <v>49</v>
      </c>
      <c r="E17" s="9">
        <v>65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6921B-3C58-4289-8C86-2DDC34689254}">
  <sheetPr codeName="Sheet6"/>
  <dimension ref="A1:L44"/>
  <sheetViews>
    <sheetView topLeftCell="A34" workbookViewId="0">
      <selection activeCell="C44" sqref="C44"/>
    </sheetView>
  </sheetViews>
  <sheetFormatPr defaultRowHeight="15" x14ac:dyDescent="0.25"/>
  <cols>
    <col min="1" max="1" width="16" customWidth="1"/>
    <col min="6" max="6" width="11.7109375" customWidth="1"/>
    <col min="7" max="7" width="11" style="20" customWidth="1"/>
    <col min="8" max="8" width="10.85546875" style="20" customWidth="1"/>
    <col min="9" max="9" width="12.28515625" customWidth="1"/>
    <col min="10" max="10" width="14" customWidth="1"/>
    <col min="11" max="11" width="9.140625" style="6"/>
    <col min="13" max="13" width="11.140625" customWidth="1"/>
  </cols>
  <sheetData>
    <row r="1" spans="1:12" x14ac:dyDescent="0.25">
      <c r="A1" s="15" t="s">
        <v>8312</v>
      </c>
      <c r="B1" s="15" t="s">
        <v>8387</v>
      </c>
      <c r="C1" s="15"/>
      <c r="D1" s="15"/>
      <c r="E1" s="15"/>
      <c r="F1" s="15"/>
    </row>
    <row r="2" spans="1:12" x14ac:dyDescent="0.25">
      <c r="A2" s="14" t="s">
        <v>8386</v>
      </c>
      <c r="B2" s="14" t="s">
        <v>8220</v>
      </c>
      <c r="C2" s="14" t="s">
        <v>8221</v>
      </c>
      <c r="D2" s="14" t="s">
        <v>8222</v>
      </c>
      <c r="E2" s="14" t="s">
        <v>8219</v>
      </c>
      <c r="F2" s="14" t="s">
        <v>8311</v>
      </c>
      <c r="G2" s="21" t="s">
        <v>8383</v>
      </c>
      <c r="H2" s="21" t="s">
        <v>8382</v>
      </c>
      <c r="I2" s="19" t="s">
        <v>8384</v>
      </c>
      <c r="J2" s="19" t="s">
        <v>8385</v>
      </c>
      <c r="K2" s="22" t="s">
        <v>8388</v>
      </c>
      <c r="L2" s="19" t="s">
        <v>8389</v>
      </c>
    </row>
    <row r="3" spans="1:12" x14ac:dyDescent="0.25">
      <c r="A3" s="8" t="s">
        <v>8324</v>
      </c>
      <c r="B3" s="9"/>
      <c r="C3" s="9">
        <v>100</v>
      </c>
      <c r="D3" s="9"/>
      <c r="E3" s="9"/>
      <c r="F3" s="9">
        <v>100</v>
      </c>
      <c r="G3" s="20">
        <f t="shared" ref="G3:G43" si="0">E3/F3</f>
        <v>0</v>
      </c>
      <c r="H3" s="20">
        <f t="shared" ref="H3:H43" si="1">C3/F3</f>
        <v>1</v>
      </c>
      <c r="I3" t="b">
        <f t="shared" ref="I3:I43" si="2">(G3=1)</f>
        <v>0</v>
      </c>
      <c r="J3" t="b">
        <f t="shared" ref="J3:J43" si="3">(H3=1)</f>
        <v>1</v>
      </c>
      <c r="K3" s="6">
        <f t="shared" ref="K3:K43" si="4">B3/F3</f>
        <v>0</v>
      </c>
      <c r="L3" t="b">
        <f t="shared" ref="L3:L43" si="5">(K3=1)</f>
        <v>0</v>
      </c>
    </row>
    <row r="4" spans="1:12" x14ac:dyDescent="0.25">
      <c r="A4" s="8" t="s">
        <v>8353</v>
      </c>
      <c r="B4" s="9">
        <v>40</v>
      </c>
      <c r="C4" s="9"/>
      <c r="D4" s="9"/>
      <c r="E4" s="9"/>
      <c r="F4" s="9">
        <v>40</v>
      </c>
      <c r="G4" s="20">
        <f t="shared" si="0"/>
        <v>0</v>
      </c>
      <c r="H4" s="20">
        <f t="shared" si="1"/>
        <v>0</v>
      </c>
      <c r="I4" t="b">
        <f t="shared" si="2"/>
        <v>0</v>
      </c>
      <c r="J4" t="b">
        <f t="shared" si="3"/>
        <v>0</v>
      </c>
      <c r="K4" s="6">
        <f t="shared" si="4"/>
        <v>1</v>
      </c>
      <c r="L4" t="b">
        <f t="shared" si="5"/>
        <v>1</v>
      </c>
    </row>
    <row r="5" spans="1:12" x14ac:dyDescent="0.25">
      <c r="A5" s="8" t="s">
        <v>8326</v>
      </c>
      <c r="B5" s="9">
        <v>24</v>
      </c>
      <c r="C5" s="9"/>
      <c r="D5" s="9"/>
      <c r="E5" s="9"/>
      <c r="F5" s="9">
        <v>24</v>
      </c>
      <c r="G5" s="20">
        <f t="shared" si="0"/>
        <v>0</v>
      </c>
      <c r="H5" s="20">
        <f t="shared" si="1"/>
        <v>0</v>
      </c>
      <c r="I5" t="b">
        <f t="shared" si="2"/>
        <v>0</v>
      </c>
      <c r="J5" t="b">
        <f t="shared" si="3"/>
        <v>0</v>
      </c>
      <c r="K5" s="6">
        <f t="shared" si="4"/>
        <v>1</v>
      </c>
      <c r="L5" t="b">
        <f t="shared" si="5"/>
        <v>1</v>
      </c>
    </row>
    <row r="6" spans="1:12" x14ac:dyDescent="0.25">
      <c r="A6" s="8" t="s">
        <v>8327</v>
      </c>
      <c r="B6" s="9"/>
      <c r="C6" s="9">
        <v>40</v>
      </c>
      <c r="D6" s="9"/>
      <c r="E6" s="9"/>
      <c r="F6" s="9">
        <v>40</v>
      </c>
      <c r="G6" s="20">
        <f t="shared" si="0"/>
        <v>0</v>
      </c>
      <c r="H6" s="20">
        <f t="shared" si="1"/>
        <v>1</v>
      </c>
      <c r="I6" t="b">
        <f t="shared" si="2"/>
        <v>0</v>
      </c>
      <c r="J6" t="b">
        <f t="shared" si="3"/>
        <v>1</v>
      </c>
      <c r="K6" s="6">
        <f t="shared" si="4"/>
        <v>0</v>
      </c>
      <c r="L6" t="b">
        <f t="shared" si="5"/>
        <v>0</v>
      </c>
    </row>
    <row r="7" spans="1:12" x14ac:dyDescent="0.25">
      <c r="A7" s="8" t="s">
        <v>8352</v>
      </c>
      <c r="B7" s="9"/>
      <c r="C7" s="9"/>
      <c r="D7" s="9"/>
      <c r="E7" s="9">
        <v>260</v>
      </c>
      <c r="F7" s="9">
        <v>260</v>
      </c>
      <c r="G7" s="20">
        <f t="shared" si="0"/>
        <v>1</v>
      </c>
      <c r="H7" s="20">
        <f t="shared" si="1"/>
        <v>0</v>
      </c>
      <c r="I7" t="b">
        <f t="shared" si="2"/>
        <v>1</v>
      </c>
      <c r="J7" t="b">
        <f t="shared" si="3"/>
        <v>0</v>
      </c>
      <c r="K7" s="6">
        <f t="shared" si="4"/>
        <v>0</v>
      </c>
      <c r="L7" t="b">
        <f t="shared" si="5"/>
        <v>0</v>
      </c>
    </row>
    <row r="8" spans="1:12" x14ac:dyDescent="0.25">
      <c r="A8" s="8" t="s">
        <v>8329</v>
      </c>
      <c r="B8" s="9"/>
      <c r="C8" s="9"/>
      <c r="D8" s="9"/>
      <c r="E8" s="9">
        <v>180</v>
      </c>
      <c r="F8" s="9">
        <v>180</v>
      </c>
      <c r="G8" s="20">
        <f t="shared" si="0"/>
        <v>1</v>
      </c>
      <c r="H8" s="20">
        <f t="shared" si="1"/>
        <v>0</v>
      </c>
      <c r="I8" t="b">
        <f t="shared" si="2"/>
        <v>1</v>
      </c>
      <c r="J8" t="b">
        <f t="shared" si="3"/>
        <v>0</v>
      </c>
      <c r="K8" s="6">
        <f t="shared" si="4"/>
        <v>0</v>
      </c>
      <c r="L8" t="b">
        <f t="shared" si="5"/>
        <v>0</v>
      </c>
    </row>
    <row r="9" spans="1:12" x14ac:dyDescent="0.25">
      <c r="A9" s="8" t="s">
        <v>8330</v>
      </c>
      <c r="B9" s="9"/>
      <c r="C9" s="9">
        <v>80</v>
      </c>
      <c r="D9" s="9"/>
      <c r="E9" s="9"/>
      <c r="F9" s="9">
        <v>80</v>
      </c>
      <c r="G9" s="20">
        <f t="shared" si="0"/>
        <v>0</v>
      </c>
      <c r="H9" s="20">
        <f t="shared" si="1"/>
        <v>1</v>
      </c>
      <c r="I9" t="b">
        <f t="shared" si="2"/>
        <v>0</v>
      </c>
      <c r="J9" t="b">
        <f t="shared" si="3"/>
        <v>1</v>
      </c>
      <c r="K9" s="6">
        <f t="shared" si="4"/>
        <v>0</v>
      </c>
      <c r="L9" t="b">
        <f t="shared" si="5"/>
        <v>0</v>
      </c>
    </row>
    <row r="10" spans="1:12" x14ac:dyDescent="0.25">
      <c r="A10" s="8" t="s">
        <v>8336</v>
      </c>
      <c r="B10" s="9"/>
      <c r="C10" s="9"/>
      <c r="D10" s="9"/>
      <c r="E10" s="9">
        <v>140</v>
      </c>
      <c r="F10" s="9">
        <v>140</v>
      </c>
      <c r="G10" s="20">
        <f t="shared" si="0"/>
        <v>1</v>
      </c>
      <c r="H10" s="20">
        <f t="shared" si="1"/>
        <v>0</v>
      </c>
      <c r="I10" t="b">
        <f t="shared" si="2"/>
        <v>1</v>
      </c>
      <c r="J10" t="b">
        <f t="shared" si="3"/>
        <v>0</v>
      </c>
      <c r="K10" s="6">
        <f t="shared" si="4"/>
        <v>0</v>
      </c>
      <c r="L10" t="b">
        <f t="shared" si="5"/>
        <v>0</v>
      </c>
    </row>
    <row r="11" spans="1:12" x14ac:dyDescent="0.25">
      <c r="A11" s="8" t="s">
        <v>8332</v>
      </c>
      <c r="B11" s="9"/>
      <c r="C11" s="9">
        <v>40</v>
      </c>
      <c r="D11" s="9">
        <v>20</v>
      </c>
      <c r="E11" s="9"/>
      <c r="F11" s="9">
        <v>60</v>
      </c>
      <c r="G11" s="20">
        <f t="shared" si="0"/>
        <v>0</v>
      </c>
      <c r="H11" s="20">
        <f t="shared" si="1"/>
        <v>0.66666666666666663</v>
      </c>
      <c r="I11" t="b">
        <f t="shared" si="2"/>
        <v>0</v>
      </c>
      <c r="J11" t="b">
        <f t="shared" si="3"/>
        <v>0</v>
      </c>
      <c r="K11" s="6">
        <f t="shared" si="4"/>
        <v>0</v>
      </c>
      <c r="L11" t="b">
        <f t="shared" si="5"/>
        <v>0</v>
      </c>
    </row>
    <row r="12" spans="1:12" x14ac:dyDescent="0.25">
      <c r="A12" s="8" t="s">
        <v>8333</v>
      </c>
      <c r="B12" s="9"/>
      <c r="C12" s="9">
        <v>40</v>
      </c>
      <c r="D12" s="9"/>
      <c r="E12" s="9"/>
      <c r="F12" s="9">
        <v>40</v>
      </c>
      <c r="G12" s="20">
        <f t="shared" si="0"/>
        <v>0</v>
      </c>
      <c r="H12" s="20">
        <f t="shared" si="1"/>
        <v>1</v>
      </c>
      <c r="I12" t="b">
        <f t="shared" si="2"/>
        <v>0</v>
      </c>
      <c r="J12" t="b">
        <f t="shared" si="3"/>
        <v>1</v>
      </c>
      <c r="K12" s="6">
        <f t="shared" si="4"/>
        <v>0</v>
      </c>
      <c r="L12" t="b">
        <f t="shared" si="5"/>
        <v>0</v>
      </c>
    </row>
    <row r="13" spans="1:12" x14ac:dyDescent="0.25">
      <c r="A13" s="8" t="s">
        <v>8334</v>
      </c>
      <c r="B13" s="9">
        <v>20</v>
      </c>
      <c r="C13" s="9">
        <v>120</v>
      </c>
      <c r="D13" s="9"/>
      <c r="E13" s="9"/>
      <c r="F13" s="9">
        <v>140</v>
      </c>
      <c r="G13" s="20">
        <f t="shared" si="0"/>
        <v>0</v>
      </c>
      <c r="H13" s="20">
        <f t="shared" si="1"/>
        <v>0.8571428571428571</v>
      </c>
      <c r="I13" t="b">
        <f t="shared" si="2"/>
        <v>0</v>
      </c>
      <c r="J13" t="b">
        <f t="shared" si="3"/>
        <v>0</v>
      </c>
      <c r="K13" s="6">
        <f t="shared" si="4"/>
        <v>0.14285714285714285</v>
      </c>
      <c r="L13" t="b">
        <f t="shared" si="5"/>
        <v>0</v>
      </c>
    </row>
    <row r="14" spans="1:12" x14ac:dyDescent="0.25">
      <c r="A14" s="8" t="s">
        <v>8335</v>
      </c>
      <c r="B14" s="9"/>
      <c r="C14" s="9">
        <v>20</v>
      </c>
      <c r="D14" s="9"/>
      <c r="E14" s="9"/>
      <c r="F14" s="9">
        <v>20</v>
      </c>
      <c r="G14" s="20">
        <f t="shared" si="0"/>
        <v>0</v>
      </c>
      <c r="H14" s="20">
        <f t="shared" si="1"/>
        <v>1</v>
      </c>
      <c r="I14" t="b">
        <f t="shared" si="2"/>
        <v>0</v>
      </c>
      <c r="J14" t="b">
        <f t="shared" si="3"/>
        <v>1</v>
      </c>
      <c r="K14" s="6">
        <f t="shared" si="4"/>
        <v>0</v>
      </c>
      <c r="L14" t="b">
        <f t="shared" si="5"/>
        <v>0</v>
      </c>
    </row>
    <row r="15" spans="1:12" x14ac:dyDescent="0.25">
      <c r="A15" s="8" t="s">
        <v>8358</v>
      </c>
      <c r="B15" s="9"/>
      <c r="C15" s="9"/>
      <c r="D15" s="9"/>
      <c r="E15" s="9">
        <v>80</v>
      </c>
      <c r="F15" s="9">
        <v>80</v>
      </c>
      <c r="G15" s="20">
        <f t="shared" si="0"/>
        <v>1</v>
      </c>
      <c r="H15" s="20">
        <f t="shared" si="1"/>
        <v>0</v>
      </c>
      <c r="I15" t="b">
        <f t="shared" si="2"/>
        <v>1</v>
      </c>
      <c r="J15" t="b">
        <f t="shared" si="3"/>
        <v>0</v>
      </c>
      <c r="K15" s="6">
        <f t="shared" si="4"/>
        <v>0</v>
      </c>
      <c r="L15" t="b">
        <f t="shared" si="5"/>
        <v>0</v>
      </c>
    </row>
    <row r="16" spans="1:12" x14ac:dyDescent="0.25">
      <c r="A16" s="8" t="s">
        <v>8337</v>
      </c>
      <c r="B16" s="9"/>
      <c r="C16" s="9">
        <v>20</v>
      </c>
      <c r="D16" s="9"/>
      <c r="E16" s="9">
        <v>140</v>
      </c>
      <c r="F16" s="9">
        <v>160</v>
      </c>
      <c r="G16" s="20">
        <f t="shared" si="0"/>
        <v>0.875</v>
      </c>
      <c r="H16" s="20">
        <f t="shared" si="1"/>
        <v>0.125</v>
      </c>
      <c r="I16" t="b">
        <f t="shared" si="2"/>
        <v>0</v>
      </c>
      <c r="J16" t="b">
        <f t="shared" si="3"/>
        <v>0</v>
      </c>
      <c r="K16" s="6">
        <f t="shared" si="4"/>
        <v>0</v>
      </c>
      <c r="L16" t="b">
        <f t="shared" si="5"/>
        <v>0</v>
      </c>
    </row>
    <row r="17" spans="1:12" x14ac:dyDescent="0.25">
      <c r="A17" s="8" t="s">
        <v>8338</v>
      </c>
      <c r="B17" s="9"/>
      <c r="C17" s="9">
        <v>60</v>
      </c>
      <c r="D17" s="9"/>
      <c r="E17" s="9"/>
      <c r="F17" s="9">
        <v>60</v>
      </c>
      <c r="G17" s="20">
        <f t="shared" si="0"/>
        <v>0</v>
      </c>
      <c r="H17" s="20">
        <f t="shared" si="1"/>
        <v>1</v>
      </c>
      <c r="I17" t="b">
        <f t="shared" si="2"/>
        <v>0</v>
      </c>
      <c r="J17" t="b">
        <f t="shared" si="3"/>
        <v>1</v>
      </c>
      <c r="K17" s="6">
        <f t="shared" si="4"/>
        <v>0</v>
      </c>
      <c r="L17" t="b">
        <f t="shared" si="5"/>
        <v>0</v>
      </c>
    </row>
    <row r="18" spans="1:12" x14ac:dyDescent="0.25">
      <c r="A18" s="8" t="s">
        <v>8339</v>
      </c>
      <c r="B18" s="9"/>
      <c r="C18" s="9">
        <v>11</v>
      </c>
      <c r="D18" s="9"/>
      <c r="E18" s="9">
        <v>9</v>
      </c>
      <c r="F18" s="9">
        <v>20</v>
      </c>
      <c r="G18" s="20">
        <f t="shared" si="0"/>
        <v>0.45</v>
      </c>
      <c r="H18" s="20">
        <f t="shared" si="1"/>
        <v>0.55000000000000004</v>
      </c>
      <c r="I18" t="b">
        <f t="shared" si="2"/>
        <v>0</v>
      </c>
      <c r="J18" t="b">
        <f t="shared" si="3"/>
        <v>0</v>
      </c>
      <c r="K18" s="6">
        <f t="shared" si="4"/>
        <v>0</v>
      </c>
      <c r="L18" t="b">
        <f t="shared" si="5"/>
        <v>0</v>
      </c>
    </row>
    <row r="19" spans="1:12" x14ac:dyDescent="0.25">
      <c r="A19" s="8" t="s">
        <v>8344</v>
      </c>
      <c r="B19" s="9"/>
      <c r="C19" s="9"/>
      <c r="D19" s="9"/>
      <c r="E19" s="9">
        <v>60</v>
      </c>
      <c r="F19" s="9">
        <v>60</v>
      </c>
      <c r="G19" s="20">
        <f t="shared" si="0"/>
        <v>1</v>
      </c>
      <c r="H19" s="20">
        <f t="shared" si="1"/>
        <v>0</v>
      </c>
      <c r="I19" t="b">
        <f t="shared" si="2"/>
        <v>1</v>
      </c>
      <c r="J19" t="b">
        <f t="shared" si="3"/>
        <v>0</v>
      </c>
      <c r="K19" s="6">
        <f t="shared" si="4"/>
        <v>0</v>
      </c>
      <c r="L19" t="b">
        <f t="shared" si="5"/>
        <v>0</v>
      </c>
    </row>
    <row r="20" spans="1:12" x14ac:dyDescent="0.25">
      <c r="A20" s="8" t="s">
        <v>8341</v>
      </c>
      <c r="B20" s="9"/>
      <c r="C20" s="9">
        <v>40</v>
      </c>
      <c r="D20" s="9"/>
      <c r="E20" s="9"/>
      <c r="F20" s="9">
        <v>40</v>
      </c>
      <c r="G20" s="20">
        <f t="shared" si="0"/>
        <v>0</v>
      </c>
      <c r="H20" s="20">
        <f t="shared" si="1"/>
        <v>1</v>
      </c>
      <c r="I20" t="b">
        <f t="shared" si="2"/>
        <v>0</v>
      </c>
      <c r="J20" t="b">
        <f t="shared" si="3"/>
        <v>1</v>
      </c>
      <c r="K20" s="6">
        <f t="shared" si="4"/>
        <v>0</v>
      </c>
      <c r="L20" t="b">
        <f t="shared" si="5"/>
        <v>0</v>
      </c>
    </row>
    <row r="21" spans="1:12" x14ac:dyDescent="0.25">
      <c r="A21" s="8" t="s">
        <v>8342</v>
      </c>
      <c r="B21" s="9">
        <v>20</v>
      </c>
      <c r="C21" s="9">
        <v>60</v>
      </c>
      <c r="D21" s="9"/>
      <c r="E21" s="9">
        <v>60</v>
      </c>
      <c r="F21" s="9">
        <v>140</v>
      </c>
      <c r="G21" s="20">
        <f t="shared" si="0"/>
        <v>0.42857142857142855</v>
      </c>
      <c r="H21" s="20">
        <f t="shared" si="1"/>
        <v>0.42857142857142855</v>
      </c>
      <c r="I21" t="b">
        <f t="shared" si="2"/>
        <v>0</v>
      </c>
      <c r="J21" t="b">
        <f t="shared" si="3"/>
        <v>0</v>
      </c>
      <c r="K21" s="6">
        <f t="shared" si="4"/>
        <v>0.14285714285714285</v>
      </c>
      <c r="L21" t="b">
        <f t="shared" si="5"/>
        <v>0</v>
      </c>
    </row>
    <row r="22" spans="1:12" x14ac:dyDescent="0.25">
      <c r="A22" s="8" t="s">
        <v>8343</v>
      </c>
      <c r="B22" s="9"/>
      <c r="C22" s="9">
        <v>20</v>
      </c>
      <c r="D22" s="9"/>
      <c r="E22" s="9"/>
      <c r="F22" s="9">
        <v>20</v>
      </c>
      <c r="G22" s="20">
        <f t="shared" si="0"/>
        <v>0</v>
      </c>
      <c r="H22" s="20">
        <f t="shared" si="1"/>
        <v>1</v>
      </c>
      <c r="I22" t="b">
        <f t="shared" si="2"/>
        <v>0</v>
      </c>
      <c r="J22" t="b">
        <f t="shared" si="3"/>
        <v>1</v>
      </c>
      <c r="K22" s="6">
        <f t="shared" si="4"/>
        <v>0</v>
      </c>
      <c r="L22" t="b">
        <f t="shared" si="5"/>
        <v>0</v>
      </c>
    </row>
    <row r="23" spans="1:12" x14ac:dyDescent="0.25">
      <c r="A23" s="8" t="s">
        <v>8354</v>
      </c>
      <c r="B23" s="9"/>
      <c r="C23" s="9"/>
      <c r="D23" s="9"/>
      <c r="E23" s="9">
        <v>60</v>
      </c>
      <c r="F23" s="9">
        <v>60</v>
      </c>
      <c r="G23" s="20">
        <f t="shared" si="0"/>
        <v>1</v>
      </c>
      <c r="H23" s="20">
        <f t="shared" si="1"/>
        <v>0</v>
      </c>
      <c r="I23" t="b">
        <f t="shared" si="2"/>
        <v>1</v>
      </c>
      <c r="J23" t="b">
        <f t="shared" si="3"/>
        <v>0</v>
      </c>
      <c r="K23" s="6">
        <f t="shared" si="4"/>
        <v>0</v>
      </c>
      <c r="L23" t="b">
        <f t="shared" si="5"/>
        <v>0</v>
      </c>
    </row>
    <row r="24" spans="1:12" x14ac:dyDescent="0.25">
      <c r="A24" s="8" t="s">
        <v>8345</v>
      </c>
      <c r="B24" s="9"/>
      <c r="C24" s="9">
        <v>20</v>
      </c>
      <c r="D24" s="9"/>
      <c r="E24" s="9"/>
      <c r="F24" s="9">
        <v>20</v>
      </c>
      <c r="G24" s="20">
        <f t="shared" si="0"/>
        <v>0</v>
      </c>
      <c r="H24" s="20">
        <f t="shared" si="1"/>
        <v>1</v>
      </c>
      <c r="I24" t="b">
        <f t="shared" si="2"/>
        <v>0</v>
      </c>
      <c r="J24" t="b">
        <f t="shared" si="3"/>
        <v>1</v>
      </c>
      <c r="K24" s="6">
        <f t="shared" si="4"/>
        <v>0</v>
      </c>
      <c r="L24" t="b">
        <f t="shared" si="5"/>
        <v>0</v>
      </c>
    </row>
    <row r="25" spans="1:12" x14ac:dyDescent="0.25">
      <c r="A25" s="8" t="s">
        <v>8346</v>
      </c>
      <c r="B25" s="9"/>
      <c r="C25" s="9">
        <v>57</v>
      </c>
      <c r="D25" s="9"/>
      <c r="E25" s="9">
        <v>103</v>
      </c>
      <c r="F25" s="9">
        <v>160</v>
      </c>
      <c r="G25" s="20">
        <f t="shared" si="0"/>
        <v>0.64375000000000004</v>
      </c>
      <c r="H25" s="20">
        <f t="shared" si="1"/>
        <v>0.35625000000000001</v>
      </c>
      <c r="I25" t="b">
        <f t="shared" si="2"/>
        <v>0</v>
      </c>
      <c r="J25" t="b">
        <f t="shared" si="3"/>
        <v>0</v>
      </c>
      <c r="K25" s="6">
        <f t="shared" si="4"/>
        <v>0</v>
      </c>
      <c r="L25" t="b">
        <f t="shared" si="5"/>
        <v>0</v>
      </c>
    </row>
    <row r="26" spans="1:12" x14ac:dyDescent="0.25">
      <c r="A26" s="8" t="s">
        <v>8347</v>
      </c>
      <c r="B26" s="9"/>
      <c r="C26" s="9">
        <v>20</v>
      </c>
      <c r="D26" s="9"/>
      <c r="E26" s="9"/>
      <c r="F26" s="9">
        <v>20</v>
      </c>
      <c r="G26" s="20">
        <f t="shared" si="0"/>
        <v>0</v>
      </c>
      <c r="H26" s="20">
        <f t="shared" si="1"/>
        <v>1</v>
      </c>
      <c r="I26" t="b">
        <f t="shared" si="2"/>
        <v>0</v>
      </c>
      <c r="J26" t="b">
        <f t="shared" si="3"/>
        <v>1</v>
      </c>
      <c r="K26" s="6">
        <f t="shared" si="4"/>
        <v>0</v>
      </c>
      <c r="L26" t="b">
        <f t="shared" si="5"/>
        <v>0</v>
      </c>
    </row>
    <row r="27" spans="1:12" x14ac:dyDescent="0.25">
      <c r="A27" s="8" t="s">
        <v>8348</v>
      </c>
      <c r="B27" s="9"/>
      <c r="C27" s="9">
        <v>353</v>
      </c>
      <c r="D27" s="9">
        <v>19</v>
      </c>
      <c r="E27" s="9">
        <v>694</v>
      </c>
      <c r="F27" s="9">
        <v>1066</v>
      </c>
      <c r="G27" s="20">
        <f t="shared" si="0"/>
        <v>0.651031894934334</v>
      </c>
      <c r="H27" s="20">
        <f t="shared" si="1"/>
        <v>0.33114446529080677</v>
      </c>
      <c r="I27" t="b">
        <f t="shared" si="2"/>
        <v>0</v>
      </c>
      <c r="J27" t="b">
        <f t="shared" si="3"/>
        <v>0</v>
      </c>
      <c r="K27" s="6">
        <f t="shared" si="4"/>
        <v>0</v>
      </c>
      <c r="L27" t="b">
        <f t="shared" si="5"/>
        <v>0</v>
      </c>
    </row>
    <row r="28" spans="1:12" x14ac:dyDescent="0.25">
      <c r="A28" s="8" t="s">
        <v>8359</v>
      </c>
      <c r="B28" s="9"/>
      <c r="C28" s="9"/>
      <c r="D28" s="9"/>
      <c r="E28" s="9">
        <v>60</v>
      </c>
      <c r="F28" s="9">
        <v>60</v>
      </c>
      <c r="G28" s="20">
        <f t="shared" si="0"/>
        <v>1</v>
      </c>
      <c r="H28" s="20">
        <f t="shared" si="1"/>
        <v>0</v>
      </c>
      <c r="I28" t="b">
        <f t="shared" si="2"/>
        <v>1</v>
      </c>
      <c r="J28" t="b">
        <f t="shared" si="3"/>
        <v>0</v>
      </c>
      <c r="K28" s="6">
        <f t="shared" si="4"/>
        <v>0</v>
      </c>
      <c r="L28" t="b">
        <f t="shared" si="5"/>
        <v>0</v>
      </c>
    </row>
    <row r="29" spans="1:12" x14ac:dyDescent="0.25">
      <c r="A29" s="8" t="s">
        <v>8328</v>
      </c>
      <c r="B29" s="9"/>
      <c r="C29" s="9"/>
      <c r="D29" s="9"/>
      <c r="E29" s="9">
        <v>40</v>
      </c>
      <c r="F29" s="9">
        <v>40</v>
      </c>
      <c r="G29" s="20">
        <f t="shared" si="0"/>
        <v>1</v>
      </c>
      <c r="H29" s="20">
        <f t="shared" si="1"/>
        <v>0</v>
      </c>
      <c r="I29" t="b">
        <f t="shared" si="2"/>
        <v>1</v>
      </c>
      <c r="J29" t="b">
        <f t="shared" si="3"/>
        <v>0</v>
      </c>
      <c r="K29" s="6">
        <f t="shared" si="4"/>
        <v>0</v>
      </c>
      <c r="L29" t="b">
        <f t="shared" si="5"/>
        <v>0</v>
      </c>
    </row>
    <row r="30" spans="1:12" x14ac:dyDescent="0.25">
      <c r="A30" s="8" t="s">
        <v>8351</v>
      </c>
      <c r="B30" s="9"/>
      <c r="C30" s="9">
        <v>20</v>
      </c>
      <c r="D30" s="9"/>
      <c r="E30" s="9"/>
      <c r="F30" s="9">
        <v>20</v>
      </c>
      <c r="G30" s="20">
        <f t="shared" si="0"/>
        <v>0</v>
      </c>
      <c r="H30" s="20">
        <f t="shared" si="1"/>
        <v>1</v>
      </c>
      <c r="I30" t="b">
        <f t="shared" si="2"/>
        <v>0</v>
      </c>
      <c r="J30" t="b">
        <f t="shared" si="3"/>
        <v>1</v>
      </c>
      <c r="K30" s="6">
        <f t="shared" si="4"/>
        <v>0</v>
      </c>
      <c r="L30" t="b">
        <f t="shared" si="5"/>
        <v>0</v>
      </c>
    </row>
    <row r="31" spans="1:12" x14ac:dyDescent="0.25">
      <c r="A31" s="8" t="s">
        <v>8331</v>
      </c>
      <c r="B31" s="9"/>
      <c r="C31" s="9"/>
      <c r="D31" s="9"/>
      <c r="E31" s="9">
        <v>40</v>
      </c>
      <c r="F31" s="9">
        <v>40</v>
      </c>
      <c r="G31" s="20">
        <f t="shared" si="0"/>
        <v>1</v>
      </c>
      <c r="H31" s="20">
        <f t="shared" si="1"/>
        <v>0</v>
      </c>
      <c r="I31" t="b">
        <f t="shared" si="2"/>
        <v>1</v>
      </c>
      <c r="J31" t="b">
        <f t="shared" si="3"/>
        <v>0</v>
      </c>
      <c r="K31" s="6">
        <f t="shared" si="4"/>
        <v>0</v>
      </c>
      <c r="L31" t="b">
        <f t="shared" si="5"/>
        <v>0</v>
      </c>
    </row>
    <row r="32" spans="1:12" x14ac:dyDescent="0.25">
      <c r="A32" s="8" t="s">
        <v>8325</v>
      </c>
      <c r="B32" s="9">
        <v>20</v>
      </c>
      <c r="C32" s="9"/>
      <c r="D32" s="9"/>
      <c r="E32" s="9"/>
      <c r="F32" s="9">
        <v>20</v>
      </c>
      <c r="G32" s="20">
        <f t="shared" si="0"/>
        <v>0</v>
      </c>
      <c r="H32" s="20">
        <f t="shared" si="1"/>
        <v>0</v>
      </c>
      <c r="I32" t="b">
        <f t="shared" si="2"/>
        <v>0</v>
      </c>
      <c r="J32" t="b">
        <f t="shared" si="3"/>
        <v>0</v>
      </c>
      <c r="K32" s="6">
        <f t="shared" si="4"/>
        <v>1</v>
      </c>
      <c r="L32" t="b">
        <f t="shared" si="5"/>
        <v>1</v>
      </c>
    </row>
    <row r="33" spans="1:12" x14ac:dyDescent="0.25">
      <c r="A33" s="8" t="s">
        <v>8349</v>
      </c>
      <c r="B33" s="9"/>
      <c r="C33" s="9"/>
      <c r="D33" s="9"/>
      <c r="E33" s="9">
        <v>40</v>
      </c>
      <c r="F33" s="9">
        <v>40</v>
      </c>
      <c r="G33" s="20">
        <f t="shared" si="0"/>
        <v>1</v>
      </c>
      <c r="H33" s="20">
        <f t="shared" si="1"/>
        <v>0</v>
      </c>
      <c r="I33" t="b">
        <f t="shared" si="2"/>
        <v>1</v>
      </c>
      <c r="J33" t="b">
        <f t="shared" si="3"/>
        <v>0</v>
      </c>
      <c r="K33" s="6">
        <f t="shared" si="4"/>
        <v>0</v>
      </c>
      <c r="L33" t="b">
        <f t="shared" si="5"/>
        <v>0</v>
      </c>
    </row>
    <row r="34" spans="1:12" x14ac:dyDescent="0.25">
      <c r="A34" s="8" t="s">
        <v>8355</v>
      </c>
      <c r="B34" s="9"/>
      <c r="C34" s="9"/>
      <c r="D34" s="9">
        <v>6</v>
      </c>
      <c r="E34" s="9">
        <v>34</v>
      </c>
      <c r="F34" s="9">
        <v>40</v>
      </c>
      <c r="G34" s="20">
        <f t="shared" si="0"/>
        <v>0.85</v>
      </c>
      <c r="H34" s="20">
        <f t="shared" si="1"/>
        <v>0</v>
      </c>
      <c r="I34" t="b">
        <f t="shared" si="2"/>
        <v>0</v>
      </c>
      <c r="J34" t="b">
        <f t="shared" si="3"/>
        <v>0</v>
      </c>
      <c r="K34" s="6">
        <f t="shared" si="4"/>
        <v>0</v>
      </c>
      <c r="L34" t="b">
        <f t="shared" si="5"/>
        <v>0</v>
      </c>
    </row>
    <row r="35" spans="1:12" x14ac:dyDescent="0.25">
      <c r="A35" s="8" t="s">
        <v>8356</v>
      </c>
      <c r="B35" s="9">
        <v>18</v>
      </c>
      <c r="C35" s="9">
        <v>2</v>
      </c>
      <c r="D35" s="9"/>
      <c r="E35" s="9">
        <v>40</v>
      </c>
      <c r="F35" s="9">
        <v>60</v>
      </c>
      <c r="G35" s="20">
        <f t="shared" si="0"/>
        <v>0.66666666666666663</v>
      </c>
      <c r="H35" s="20">
        <f t="shared" si="1"/>
        <v>3.3333333333333333E-2</v>
      </c>
      <c r="I35" t="b">
        <f t="shared" si="2"/>
        <v>0</v>
      </c>
      <c r="J35" t="b">
        <f t="shared" si="3"/>
        <v>0</v>
      </c>
      <c r="K35" s="6">
        <f t="shared" si="4"/>
        <v>0.3</v>
      </c>
      <c r="L35" t="b">
        <f t="shared" si="5"/>
        <v>0</v>
      </c>
    </row>
    <row r="36" spans="1:12" x14ac:dyDescent="0.25">
      <c r="A36" s="8" t="s">
        <v>8357</v>
      </c>
      <c r="B36" s="9">
        <v>17</v>
      </c>
      <c r="C36" s="9">
        <v>80</v>
      </c>
      <c r="D36" s="9">
        <v>5</v>
      </c>
      <c r="E36" s="9">
        <v>85</v>
      </c>
      <c r="F36" s="9">
        <v>187</v>
      </c>
      <c r="G36" s="20">
        <f t="shared" si="0"/>
        <v>0.45454545454545453</v>
      </c>
      <c r="H36" s="20">
        <f t="shared" si="1"/>
        <v>0.42780748663101603</v>
      </c>
      <c r="I36" t="b">
        <f t="shared" si="2"/>
        <v>0</v>
      </c>
      <c r="J36" t="b">
        <f t="shared" si="3"/>
        <v>0</v>
      </c>
      <c r="K36" s="6">
        <f t="shared" si="4"/>
        <v>9.0909090909090912E-2</v>
      </c>
      <c r="L36" t="b">
        <f t="shared" si="5"/>
        <v>0</v>
      </c>
    </row>
    <row r="37" spans="1:12" x14ac:dyDescent="0.25">
      <c r="A37" s="8" t="s">
        <v>8340</v>
      </c>
      <c r="B37" s="9"/>
      <c r="C37" s="9"/>
      <c r="D37" s="9"/>
      <c r="E37" s="9">
        <v>20</v>
      </c>
      <c r="F37" s="9">
        <v>20</v>
      </c>
      <c r="G37" s="20">
        <f t="shared" si="0"/>
        <v>1</v>
      </c>
      <c r="H37" s="20">
        <f t="shared" si="1"/>
        <v>0</v>
      </c>
      <c r="I37" t="b">
        <f t="shared" si="2"/>
        <v>1</v>
      </c>
      <c r="J37" t="b">
        <f t="shared" si="3"/>
        <v>0</v>
      </c>
      <c r="K37" s="6">
        <f t="shared" si="4"/>
        <v>0</v>
      </c>
      <c r="L37" t="b">
        <f t="shared" si="5"/>
        <v>0</v>
      </c>
    </row>
    <row r="38" spans="1:12" x14ac:dyDescent="0.25">
      <c r="A38" s="8" t="s">
        <v>8350</v>
      </c>
      <c r="B38" s="9"/>
      <c r="C38" s="9"/>
      <c r="D38" s="9"/>
      <c r="E38" s="9">
        <v>20</v>
      </c>
      <c r="F38" s="9">
        <v>20</v>
      </c>
      <c r="G38" s="20">
        <f t="shared" si="0"/>
        <v>1</v>
      </c>
      <c r="H38" s="20">
        <f t="shared" si="1"/>
        <v>0</v>
      </c>
      <c r="I38" t="b">
        <f t="shared" si="2"/>
        <v>1</v>
      </c>
      <c r="J38" t="b">
        <f t="shared" si="3"/>
        <v>0</v>
      </c>
      <c r="K38" s="6">
        <f t="shared" si="4"/>
        <v>0</v>
      </c>
      <c r="L38" t="b">
        <f t="shared" si="5"/>
        <v>0</v>
      </c>
    </row>
    <row r="39" spans="1:12" x14ac:dyDescent="0.25">
      <c r="A39" s="8" t="s">
        <v>8360</v>
      </c>
      <c r="B39" s="9">
        <v>10</v>
      </c>
      <c r="C39" s="9">
        <v>47</v>
      </c>
      <c r="D39" s="9"/>
      <c r="E39" s="9"/>
      <c r="F39" s="9">
        <v>57</v>
      </c>
      <c r="G39" s="20">
        <f t="shared" si="0"/>
        <v>0</v>
      </c>
      <c r="H39" s="20">
        <f t="shared" si="1"/>
        <v>0.82456140350877194</v>
      </c>
      <c r="I39" t="b">
        <f t="shared" si="2"/>
        <v>0</v>
      </c>
      <c r="J39" t="b">
        <f t="shared" si="3"/>
        <v>0</v>
      </c>
      <c r="K39" s="6">
        <f t="shared" si="4"/>
        <v>0.17543859649122806</v>
      </c>
      <c r="L39" t="b">
        <f t="shared" si="5"/>
        <v>0</v>
      </c>
    </row>
    <row r="40" spans="1:12" x14ac:dyDescent="0.25">
      <c r="A40" s="8" t="s">
        <v>8361</v>
      </c>
      <c r="B40" s="9"/>
      <c r="C40" s="9">
        <v>100</v>
      </c>
      <c r="D40" s="9"/>
      <c r="E40" s="9"/>
      <c r="F40" s="9">
        <v>100</v>
      </c>
      <c r="G40" s="20">
        <f t="shared" si="0"/>
        <v>0</v>
      </c>
      <c r="H40" s="20">
        <f t="shared" si="1"/>
        <v>1</v>
      </c>
      <c r="I40" t="b">
        <f t="shared" si="2"/>
        <v>0</v>
      </c>
      <c r="J40" t="b">
        <f t="shared" si="3"/>
        <v>1</v>
      </c>
      <c r="K40" s="6">
        <f t="shared" si="4"/>
        <v>0</v>
      </c>
      <c r="L40" t="b">
        <f t="shared" si="5"/>
        <v>0</v>
      </c>
    </row>
    <row r="41" spans="1:12" x14ac:dyDescent="0.25">
      <c r="A41" s="8" t="s">
        <v>8362</v>
      </c>
      <c r="B41" s="9">
        <v>60</v>
      </c>
      <c r="C41" s="9">
        <v>120</v>
      </c>
      <c r="D41" s="9"/>
      <c r="E41" s="9">
        <v>20</v>
      </c>
      <c r="F41" s="9">
        <v>200</v>
      </c>
      <c r="G41" s="20">
        <f t="shared" si="0"/>
        <v>0.1</v>
      </c>
      <c r="H41" s="20">
        <f t="shared" si="1"/>
        <v>0.6</v>
      </c>
      <c r="I41" t="b">
        <f t="shared" si="2"/>
        <v>0</v>
      </c>
      <c r="J41" t="b">
        <f t="shared" si="3"/>
        <v>0</v>
      </c>
      <c r="K41" s="6">
        <f t="shared" si="4"/>
        <v>0.3</v>
      </c>
      <c r="L41" t="b">
        <f t="shared" si="5"/>
        <v>0</v>
      </c>
    </row>
    <row r="42" spans="1:12" x14ac:dyDescent="0.25">
      <c r="A42" s="8" t="s">
        <v>8363</v>
      </c>
      <c r="B42" s="9">
        <v>100</v>
      </c>
      <c r="C42" s="9">
        <v>60</v>
      </c>
      <c r="D42" s="9"/>
      <c r="E42" s="9"/>
      <c r="F42" s="9">
        <v>160</v>
      </c>
      <c r="G42" s="20">
        <f t="shared" si="0"/>
        <v>0</v>
      </c>
      <c r="H42" s="20">
        <f t="shared" si="1"/>
        <v>0.375</v>
      </c>
      <c r="I42" t="b">
        <f t="shared" si="2"/>
        <v>0</v>
      </c>
      <c r="J42" t="b">
        <f t="shared" si="3"/>
        <v>0</v>
      </c>
      <c r="K42" s="6">
        <f t="shared" si="4"/>
        <v>0.625</v>
      </c>
      <c r="L42" t="b">
        <f t="shared" si="5"/>
        <v>0</v>
      </c>
    </row>
    <row r="43" spans="1:12" x14ac:dyDescent="0.25">
      <c r="A43" s="8" t="s">
        <v>8364</v>
      </c>
      <c r="B43" s="9">
        <v>20</v>
      </c>
      <c r="C43" s="9"/>
      <c r="D43" s="9"/>
      <c r="E43" s="9"/>
      <c r="F43" s="9">
        <v>20</v>
      </c>
      <c r="G43" s="20">
        <f t="shared" si="0"/>
        <v>0</v>
      </c>
      <c r="H43" s="20">
        <f t="shared" si="1"/>
        <v>0</v>
      </c>
      <c r="I43" t="b">
        <f t="shared" si="2"/>
        <v>0</v>
      </c>
      <c r="J43" t="b">
        <f t="shared" si="3"/>
        <v>0</v>
      </c>
      <c r="K43" s="6">
        <f t="shared" si="4"/>
        <v>1</v>
      </c>
      <c r="L43" t="b">
        <f t="shared" si="5"/>
        <v>1</v>
      </c>
    </row>
    <row r="44" spans="1:12" x14ac:dyDescent="0.25">
      <c r="A44" s="17" t="s">
        <v>8311</v>
      </c>
      <c r="B44" s="18">
        <v>349</v>
      </c>
      <c r="C44" s="18">
        <v>1530</v>
      </c>
      <c r="D44" s="18">
        <v>50</v>
      </c>
      <c r="E44" s="18">
        <v>2185</v>
      </c>
      <c r="F44" s="18">
        <v>4114</v>
      </c>
      <c r="G44" s="20">
        <f t="shared" ref="G44" si="6">E44/F44</f>
        <v>0.53111327175498302</v>
      </c>
      <c r="H44" s="20">
        <f t="shared" ref="H44" si="7">C44/F44</f>
        <v>0.37190082644628097</v>
      </c>
      <c r="I44" t="b">
        <f t="shared" ref="I44" si="8">(G44=1)</f>
        <v>0</v>
      </c>
      <c r="J44" t="b">
        <f t="shared" ref="J44" si="9">(H44=1)</f>
        <v>0</v>
      </c>
      <c r="K44" s="6">
        <f t="shared" ref="K44" si="10">B44/F44</f>
        <v>8.4832280019445788E-2</v>
      </c>
      <c r="L44" t="b">
        <f t="shared" ref="L44" si="11">(K44=1)</f>
        <v>0</v>
      </c>
    </row>
  </sheetData>
  <autoFilter ref="A2:L44" xr:uid="{42E6921B-3C58-4289-8C86-2DDC34689254}">
    <sortState xmlns:xlrd2="http://schemas.microsoft.com/office/spreadsheetml/2017/richdata2" ref="A4:L43">
      <sortCondition descending="1" ref="F2:F44"/>
    </sortState>
  </autoFilter>
  <conditionalFormatting sqref="A3:L43">
    <cfRule type="expression" dxfId="2" priority="1">
      <formula>$L3</formula>
    </cfRule>
    <cfRule type="expression" dxfId="1" priority="3">
      <formula>$J4</formula>
    </cfRule>
    <cfRule type="expression" dxfId="0" priority="4">
      <formula>$I4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D909E-1058-4F40-B39B-CD54EC2F8762}">
  <sheetPr codeName="Sheet7"/>
  <dimension ref="A3:K47"/>
  <sheetViews>
    <sheetView workbookViewId="0">
      <selection activeCell="A6" sqref="A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26.7109375" bestFit="1" customWidth="1"/>
    <col min="4" max="4" width="10.7109375" bestFit="1" customWidth="1"/>
    <col min="5" max="5" width="26.7109375" bestFit="1" customWidth="1"/>
    <col min="6" max="6" width="10.7109375" bestFit="1" customWidth="1"/>
    <col min="7" max="7" width="26.7109375" bestFit="1" customWidth="1"/>
    <col min="8" max="8" width="10.7109375" bestFit="1" customWidth="1"/>
    <col min="9" max="9" width="26.7109375" bestFit="1" customWidth="1"/>
    <col min="10" max="10" width="15.7109375" bestFit="1" customWidth="1"/>
    <col min="11" max="11" width="31.7109375" bestFit="1" customWidth="1"/>
  </cols>
  <sheetData>
    <row r="3" spans="1:11" x14ac:dyDescent="0.25">
      <c r="B3" s="7" t="s">
        <v>8323</v>
      </c>
    </row>
    <row r="4" spans="1:11" x14ac:dyDescent="0.25">
      <c r="B4" t="s">
        <v>8220</v>
      </c>
      <c r="D4" t="s">
        <v>8221</v>
      </c>
      <c r="F4" t="s">
        <v>8222</v>
      </c>
      <c r="H4" t="s">
        <v>8219</v>
      </c>
      <c r="J4" t="s">
        <v>8391</v>
      </c>
      <c r="K4" t="s">
        <v>8392</v>
      </c>
    </row>
    <row r="5" spans="1:11" x14ac:dyDescent="0.25">
      <c r="A5" s="7" t="s">
        <v>8310</v>
      </c>
      <c r="B5" t="s">
        <v>8312</v>
      </c>
      <c r="C5" t="s">
        <v>8393</v>
      </c>
      <c r="D5" t="s">
        <v>8312</v>
      </c>
      <c r="E5" t="s">
        <v>8393</v>
      </c>
      <c r="F5" t="s">
        <v>8312</v>
      </c>
      <c r="G5" t="s">
        <v>8393</v>
      </c>
      <c r="H5" t="s">
        <v>8312</v>
      </c>
      <c r="I5" t="s">
        <v>8393</v>
      </c>
    </row>
    <row r="6" spans="1:11" x14ac:dyDescent="0.25">
      <c r="A6" s="8" t="s">
        <v>8324</v>
      </c>
      <c r="B6" s="9"/>
      <c r="C6" s="9"/>
      <c r="D6" s="9">
        <v>100</v>
      </c>
      <c r="E6" s="9">
        <v>-129084.88990000001</v>
      </c>
      <c r="F6" s="9"/>
      <c r="G6" s="9"/>
      <c r="H6" s="9"/>
      <c r="I6" s="9"/>
      <c r="J6" s="9">
        <v>100</v>
      </c>
      <c r="K6" s="9">
        <v>-129084.88990000001</v>
      </c>
    </row>
    <row r="7" spans="1:11" x14ac:dyDescent="0.25">
      <c r="A7" s="8" t="s">
        <v>8325</v>
      </c>
      <c r="B7" s="9">
        <v>20</v>
      </c>
      <c r="C7" s="9">
        <v>-9101.7999999999993</v>
      </c>
      <c r="D7" s="9"/>
      <c r="E7" s="9"/>
      <c r="F7" s="9"/>
      <c r="G7" s="9"/>
      <c r="H7" s="9"/>
      <c r="I7" s="9"/>
      <c r="J7" s="9">
        <v>20</v>
      </c>
      <c r="K7" s="9">
        <v>-9101.7999999999993</v>
      </c>
    </row>
    <row r="8" spans="1:11" x14ac:dyDescent="0.25">
      <c r="A8" s="8" t="s">
        <v>8326</v>
      </c>
      <c r="B8" s="9">
        <v>24</v>
      </c>
      <c r="C8" s="9">
        <v>-12970.75</v>
      </c>
      <c r="D8" s="9"/>
      <c r="E8" s="9"/>
      <c r="F8" s="9"/>
      <c r="G8" s="9"/>
      <c r="H8" s="9"/>
      <c r="I8" s="9"/>
      <c r="J8" s="9">
        <v>24</v>
      </c>
      <c r="K8" s="9">
        <v>-12970.75</v>
      </c>
    </row>
    <row r="9" spans="1:11" x14ac:dyDescent="0.25">
      <c r="A9" s="8" t="s">
        <v>8327</v>
      </c>
      <c r="B9" s="9"/>
      <c r="C9" s="9"/>
      <c r="D9" s="9">
        <v>40</v>
      </c>
      <c r="E9" s="9">
        <v>-8718.21875</v>
      </c>
      <c r="F9" s="9"/>
      <c r="G9" s="9"/>
      <c r="H9" s="9"/>
      <c r="I9" s="9"/>
      <c r="J9" s="9">
        <v>40</v>
      </c>
      <c r="K9" s="9">
        <v>-8718.21875</v>
      </c>
    </row>
    <row r="10" spans="1:11" x14ac:dyDescent="0.25">
      <c r="A10" s="8" t="s">
        <v>8328</v>
      </c>
      <c r="B10" s="9"/>
      <c r="C10" s="9"/>
      <c r="D10" s="9"/>
      <c r="E10" s="9"/>
      <c r="F10" s="9"/>
      <c r="G10" s="9"/>
      <c r="H10" s="9">
        <v>40</v>
      </c>
      <c r="I10" s="9">
        <v>367.66624999999993</v>
      </c>
      <c r="J10" s="9">
        <v>40</v>
      </c>
      <c r="K10" s="9">
        <v>367.66624999999993</v>
      </c>
    </row>
    <row r="11" spans="1:11" x14ac:dyDescent="0.25">
      <c r="A11" s="8" t="s">
        <v>8329</v>
      </c>
      <c r="B11" s="9"/>
      <c r="C11" s="9"/>
      <c r="D11" s="9"/>
      <c r="E11" s="9"/>
      <c r="F11" s="9"/>
      <c r="G11" s="9"/>
      <c r="H11" s="9">
        <v>180</v>
      </c>
      <c r="I11" s="9">
        <v>3686.3688888888878</v>
      </c>
      <c r="J11" s="9">
        <v>180</v>
      </c>
      <c r="K11" s="9">
        <v>3686.3688888888878</v>
      </c>
    </row>
    <row r="12" spans="1:11" x14ac:dyDescent="0.25">
      <c r="A12" s="8" t="s">
        <v>8330</v>
      </c>
      <c r="B12" s="9"/>
      <c r="C12" s="9"/>
      <c r="D12" s="9">
        <v>80</v>
      </c>
      <c r="E12" s="9">
        <v>-210837.80287499999</v>
      </c>
      <c r="F12" s="9"/>
      <c r="G12" s="9"/>
      <c r="H12" s="9"/>
      <c r="I12" s="9"/>
      <c r="J12" s="9">
        <v>80</v>
      </c>
      <c r="K12" s="9">
        <v>-210837.80287499999</v>
      </c>
    </row>
    <row r="13" spans="1:11" x14ac:dyDescent="0.25">
      <c r="A13" s="8" t="s">
        <v>8331</v>
      </c>
      <c r="B13" s="9"/>
      <c r="C13" s="9"/>
      <c r="D13" s="9"/>
      <c r="E13" s="9"/>
      <c r="F13" s="9"/>
      <c r="G13" s="9"/>
      <c r="H13" s="9">
        <v>40</v>
      </c>
      <c r="I13" s="9">
        <v>1673.4780000000003</v>
      </c>
      <c r="J13" s="9">
        <v>40</v>
      </c>
      <c r="K13" s="9">
        <v>1673.4780000000003</v>
      </c>
    </row>
    <row r="14" spans="1:11" x14ac:dyDescent="0.25">
      <c r="A14" s="8" t="s">
        <v>8332</v>
      </c>
      <c r="B14" s="9"/>
      <c r="C14" s="9"/>
      <c r="D14" s="9">
        <v>40</v>
      </c>
      <c r="E14" s="9">
        <v>-5711.625</v>
      </c>
      <c r="F14" s="9">
        <v>20</v>
      </c>
      <c r="G14" s="9">
        <v>-26177.731</v>
      </c>
      <c r="H14" s="9"/>
      <c r="I14" s="9"/>
      <c r="J14" s="9">
        <v>60</v>
      </c>
      <c r="K14" s="9">
        <v>-12533.660333333333</v>
      </c>
    </row>
    <row r="15" spans="1:11" x14ac:dyDescent="0.25">
      <c r="A15" s="8" t="s">
        <v>8333</v>
      </c>
      <c r="B15" s="9"/>
      <c r="C15" s="9"/>
      <c r="D15" s="9">
        <v>40</v>
      </c>
      <c r="E15" s="9">
        <v>-6114.2250000000004</v>
      </c>
      <c r="F15" s="9"/>
      <c r="G15" s="9"/>
      <c r="H15" s="9"/>
      <c r="I15" s="9"/>
      <c r="J15" s="9">
        <v>40</v>
      </c>
      <c r="K15" s="9">
        <v>-6114.2250000000004</v>
      </c>
    </row>
    <row r="16" spans="1:11" x14ac:dyDescent="0.25">
      <c r="A16" s="8" t="s">
        <v>8334</v>
      </c>
      <c r="B16" s="9">
        <v>20</v>
      </c>
      <c r="C16" s="9">
        <v>-37743.65</v>
      </c>
      <c r="D16" s="9">
        <v>120</v>
      </c>
      <c r="E16" s="9">
        <v>-28068.795750000001</v>
      </c>
      <c r="F16" s="9"/>
      <c r="G16" s="9"/>
      <c r="H16" s="9"/>
      <c r="I16" s="9"/>
      <c r="J16" s="9">
        <v>140</v>
      </c>
      <c r="K16" s="9">
        <v>-29450.917785714286</v>
      </c>
    </row>
    <row r="17" spans="1:11" x14ac:dyDescent="0.25">
      <c r="A17" s="8" t="s">
        <v>8335</v>
      </c>
      <c r="B17" s="9"/>
      <c r="C17" s="9"/>
      <c r="D17" s="9">
        <v>20</v>
      </c>
      <c r="E17" s="9">
        <v>-33353.199999999997</v>
      </c>
      <c r="F17" s="9"/>
      <c r="G17" s="9"/>
      <c r="H17" s="9"/>
      <c r="I17" s="9"/>
      <c r="J17" s="9">
        <v>20</v>
      </c>
      <c r="K17" s="9">
        <v>-33353.199999999997</v>
      </c>
    </row>
    <row r="18" spans="1:11" x14ac:dyDescent="0.25">
      <c r="A18" s="8" t="s">
        <v>8336</v>
      </c>
      <c r="B18" s="9"/>
      <c r="C18" s="9"/>
      <c r="D18" s="9"/>
      <c r="E18" s="9"/>
      <c r="F18" s="9"/>
      <c r="G18" s="9"/>
      <c r="H18" s="9">
        <v>140</v>
      </c>
      <c r="I18" s="9">
        <v>84982.716500000024</v>
      </c>
      <c r="J18" s="9">
        <v>140</v>
      </c>
      <c r="K18" s="9">
        <v>84982.716500000024</v>
      </c>
    </row>
    <row r="19" spans="1:11" x14ac:dyDescent="0.25">
      <c r="A19" s="8" t="s">
        <v>8337</v>
      </c>
      <c r="B19" s="9"/>
      <c r="C19" s="9"/>
      <c r="D19" s="9">
        <v>20</v>
      </c>
      <c r="E19" s="9">
        <v>-4265.884</v>
      </c>
      <c r="F19" s="9"/>
      <c r="G19" s="9"/>
      <c r="H19" s="9">
        <v>140</v>
      </c>
      <c r="I19" s="9">
        <v>1060.3324999999998</v>
      </c>
      <c r="J19" s="9">
        <v>160</v>
      </c>
      <c r="K19" s="9">
        <v>394.55543750000032</v>
      </c>
    </row>
    <row r="20" spans="1:11" x14ac:dyDescent="0.25">
      <c r="A20" s="8" t="s">
        <v>8338</v>
      </c>
      <c r="B20" s="9"/>
      <c r="C20" s="9"/>
      <c r="D20" s="9">
        <v>60</v>
      </c>
      <c r="E20" s="9">
        <v>-10507.816666666668</v>
      </c>
      <c r="F20" s="9"/>
      <c r="G20" s="9"/>
      <c r="H20" s="9"/>
      <c r="I20" s="9"/>
      <c r="J20" s="9">
        <v>60</v>
      </c>
      <c r="K20" s="9">
        <v>-10507.816666666668</v>
      </c>
    </row>
    <row r="21" spans="1:11" x14ac:dyDescent="0.25">
      <c r="A21" s="8" t="s">
        <v>8339</v>
      </c>
      <c r="B21" s="9"/>
      <c r="C21" s="9"/>
      <c r="D21" s="9">
        <v>11</v>
      </c>
      <c r="E21" s="9">
        <v>-747084.90909090906</v>
      </c>
      <c r="F21" s="9"/>
      <c r="G21" s="9"/>
      <c r="H21" s="9">
        <v>9</v>
      </c>
      <c r="I21" s="9">
        <v>1203.528888888889</v>
      </c>
      <c r="J21" s="9">
        <v>20</v>
      </c>
      <c r="K21" s="9">
        <v>-410355.11200000002</v>
      </c>
    </row>
    <row r="22" spans="1:11" x14ac:dyDescent="0.25">
      <c r="A22" s="8" t="s">
        <v>8340</v>
      </c>
      <c r="B22" s="9"/>
      <c r="C22" s="9"/>
      <c r="D22" s="9"/>
      <c r="E22" s="9"/>
      <c r="F22" s="9"/>
      <c r="G22" s="9"/>
      <c r="H22" s="9">
        <v>20</v>
      </c>
      <c r="I22" s="9">
        <v>1061.3025000000002</v>
      </c>
      <c r="J22" s="9">
        <v>20</v>
      </c>
      <c r="K22" s="9">
        <v>1061.3025000000002</v>
      </c>
    </row>
    <row r="23" spans="1:11" x14ac:dyDescent="0.25">
      <c r="A23" s="8" t="s">
        <v>8341</v>
      </c>
      <c r="B23" s="9"/>
      <c r="C23" s="9"/>
      <c r="D23" s="9">
        <v>40</v>
      </c>
      <c r="E23" s="9">
        <v>-25750.9</v>
      </c>
      <c r="F23" s="9"/>
      <c r="G23" s="9"/>
      <c r="H23" s="9"/>
      <c r="I23" s="9"/>
      <c r="J23" s="9">
        <v>40</v>
      </c>
      <c r="K23" s="9">
        <v>-25750.9</v>
      </c>
    </row>
    <row r="24" spans="1:11" x14ac:dyDescent="0.25">
      <c r="A24" s="8" t="s">
        <v>8342</v>
      </c>
      <c r="B24" s="9">
        <v>20</v>
      </c>
      <c r="C24" s="9">
        <v>-29313.95</v>
      </c>
      <c r="D24" s="9">
        <v>60</v>
      </c>
      <c r="E24" s="9">
        <v>-83816.2</v>
      </c>
      <c r="F24" s="9"/>
      <c r="G24" s="9"/>
      <c r="H24" s="9">
        <v>60</v>
      </c>
      <c r="I24" s="9">
        <v>268.41500000000002</v>
      </c>
      <c r="J24" s="9">
        <v>140</v>
      </c>
      <c r="K24" s="9">
        <v>-39993.900714285715</v>
      </c>
    </row>
    <row r="25" spans="1:11" x14ac:dyDescent="0.25">
      <c r="A25" s="8" t="s">
        <v>8343</v>
      </c>
      <c r="B25" s="9"/>
      <c r="C25" s="9"/>
      <c r="D25" s="9">
        <v>20</v>
      </c>
      <c r="E25" s="9">
        <v>-4039.6</v>
      </c>
      <c r="F25" s="9"/>
      <c r="G25" s="9"/>
      <c r="H25" s="9"/>
      <c r="I25" s="9"/>
      <c r="J25" s="9">
        <v>20</v>
      </c>
      <c r="K25" s="9">
        <v>-4039.6</v>
      </c>
    </row>
    <row r="26" spans="1:11" x14ac:dyDescent="0.25">
      <c r="A26" s="8" t="s">
        <v>8344</v>
      </c>
      <c r="B26" s="9"/>
      <c r="C26" s="9"/>
      <c r="D26" s="9"/>
      <c r="E26" s="9"/>
      <c r="F26" s="9"/>
      <c r="G26" s="9"/>
      <c r="H26" s="9">
        <v>60</v>
      </c>
      <c r="I26" s="9">
        <v>1286.0335</v>
      </c>
      <c r="J26" s="9">
        <v>60</v>
      </c>
      <c r="K26" s="9">
        <v>1286.0335</v>
      </c>
    </row>
    <row r="27" spans="1:11" x14ac:dyDescent="0.25">
      <c r="A27" s="8" t="s">
        <v>8345</v>
      </c>
      <c r="B27" s="9"/>
      <c r="C27" s="9"/>
      <c r="D27" s="9">
        <v>20</v>
      </c>
      <c r="E27" s="9">
        <v>-21871</v>
      </c>
      <c r="F27" s="9"/>
      <c r="G27" s="9"/>
      <c r="H27" s="9"/>
      <c r="I27" s="9"/>
      <c r="J27" s="9">
        <v>20</v>
      </c>
      <c r="K27" s="9">
        <v>-21871</v>
      </c>
    </row>
    <row r="28" spans="1:11" x14ac:dyDescent="0.25">
      <c r="A28" s="8" t="s">
        <v>8346</v>
      </c>
      <c r="B28" s="9"/>
      <c r="C28" s="9"/>
      <c r="D28" s="9">
        <v>57</v>
      </c>
      <c r="E28" s="9">
        <v>-12382.187543859649</v>
      </c>
      <c r="F28" s="9"/>
      <c r="G28" s="9"/>
      <c r="H28" s="9">
        <v>103</v>
      </c>
      <c r="I28" s="9">
        <v>6804.4700970873791</v>
      </c>
      <c r="J28" s="9">
        <v>160</v>
      </c>
      <c r="K28" s="9">
        <v>-30.776687499999515</v>
      </c>
    </row>
    <row r="29" spans="1:11" x14ac:dyDescent="0.25">
      <c r="A29" s="8" t="s">
        <v>8347</v>
      </c>
      <c r="B29" s="9"/>
      <c r="C29" s="9"/>
      <c r="D29" s="9">
        <v>20</v>
      </c>
      <c r="E29" s="9">
        <v>-12487.7</v>
      </c>
      <c r="F29" s="9"/>
      <c r="G29" s="9"/>
      <c r="H29" s="9"/>
      <c r="I29" s="9"/>
      <c r="J29" s="9">
        <v>20</v>
      </c>
      <c r="K29" s="9">
        <v>-12487.7</v>
      </c>
    </row>
    <row r="30" spans="1:11" x14ac:dyDescent="0.25">
      <c r="A30" s="8" t="s">
        <v>8348</v>
      </c>
      <c r="B30" s="9"/>
      <c r="C30" s="9"/>
      <c r="D30" s="9">
        <v>353</v>
      </c>
      <c r="E30" s="9">
        <v>-9299.190651558074</v>
      </c>
      <c r="F30" s="9">
        <v>19</v>
      </c>
      <c r="G30" s="9">
        <v>-9417.9473684210534</v>
      </c>
      <c r="H30" s="9">
        <v>694</v>
      </c>
      <c r="I30" s="9">
        <v>434.83182997118161</v>
      </c>
      <c r="J30" s="9">
        <v>1066</v>
      </c>
      <c r="K30" s="9">
        <v>-2964.148227016884</v>
      </c>
    </row>
    <row r="31" spans="1:11" x14ac:dyDescent="0.25">
      <c r="A31" s="8" t="s">
        <v>8349</v>
      </c>
      <c r="B31" s="9"/>
      <c r="C31" s="9"/>
      <c r="D31" s="9"/>
      <c r="E31" s="9"/>
      <c r="F31" s="9"/>
      <c r="G31" s="9"/>
      <c r="H31" s="9">
        <v>40</v>
      </c>
      <c r="I31" s="9">
        <v>700.58175000000006</v>
      </c>
      <c r="J31" s="9">
        <v>40</v>
      </c>
      <c r="K31" s="9">
        <v>700.58175000000006</v>
      </c>
    </row>
    <row r="32" spans="1:11" x14ac:dyDescent="0.25">
      <c r="A32" s="8" t="s">
        <v>8350</v>
      </c>
      <c r="B32" s="9"/>
      <c r="C32" s="9"/>
      <c r="D32" s="9"/>
      <c r="E32" s="9"/>
      <c r="F32" s="9"/>
      <c r="G32" s="9"/>
      <c r="H32" s="9">
        <v>20</v>
      </c>
      <c r="I32" s="9">
        <v>36720.644499999995</v>
      </c>
      <c r="J32" s="9">
        <v>20</v>
      </c>
      <c r="K32" s="9">
        <v>36720.644499999995</v>
      </c>
    </row>
    <row r="33" spans="1:11" x14ac:dyDescent="0.25">
      <c r="A33" s="8" t="s">
        <v>8351</v>
      </c>
      <c r="B33" s="9"/>
      <c r="C33" s="9"/>
      <c r="D33" s="9">
        <v>20</v>
      </c>
      <c r="E33" s="9">
        <v>-48727.8</v>
      </c>
      <c r="F33" s="9"/>
      <c r="G33" s="9"/>
      <c r="H33" s="9"/>
      <c r="I33" s="9"/>
      <c r="J33" s="9">
        <v>20</v>
      </c>
      <c r="K33" s="9">
        <v>-48727.8</v>
      </c>
    </row>
    <row r="34" spans="1:11" x14ac:dyDescent="0.25">
      <c r="A34" s="8" t="s">
        <v>8352</v>
      </c>
      <c r="B34" s="9"/>
      <c r="C34" s="9"/>
      <c r="D34" s="9"/>
      <c r="E34" s="9"/>
      <c r="F34" s="9"/>
      <c r="G34" s="9"/>
      <c r="H34" s="9">
        <v>260</v>
      </c>
      <c r="I34" s="9">
        <v>1278.9883846153843</v>
      </c>
      <c r="J34" s="9">
        <v>260</v>
      </c>
      <c r="K34" s="9">
        <v>1278.9883846153843</v>
      </c>
    </row>
    <row r="35" spans="1:11" x14ac:dyDescent="0.25">
      <c r="A35" s="8" t="s">
        <v>8353</v>
      </c>
      <c r="B35" s="9">
        <v>40</v>
      </c>
      <c r="C35" s="9">
        <v>-2590652.25</v>
      </c>
      <c r="D35" s="9"/>
      <c r="E35" s="9"/>
      <c r="F35" s="9"/>
      <c r="G35" s="9"/>
      <c r="H35" s="9"/>
      <c r="I35" s="9"/>
      <c r="J35" s="9">
        <v>40</v>
      </c>
      <c r="K35" s="9">
        <v>-2590652.25</v>
      </c>
    </row>
    <row r="36" spans="1:11" x14ac:dyDescent="0.25">
      <c r="A36" s="8" t="s">
        <v>8354</v>
      </c>
      <c r="B36" s="9"/>
      <c r="C36" s="9"/>
      <c r="D36" s="9"/>
      <c r="E36" s="9"/>
      <c r="F36" s="9"/>
      <c r="G36" s="9"/>
      <c r="H36" s="9">
        <v>60</v>
      </c>
      <c r="I36" s="9">
        <v>482.738</v>
      </c>
      <c r="J36" s="9">
        <v>60</v>
      </c>
      <c r="K36" s="9">
        <v>482.738</v>
      </c>
    </row>
    <row r="37" spans="1:11" x14ac:dyDescent="0.25">
      <c r="A37" s="8" t="s">
        <v>8355</v>
      </c>
      <c r="B37" s="9"/>
      <c r="C37" s="9"/>
      <c r="D37" s="9"/>
      <c r="E37" s="9"/>
      <c r="F37" s="9">
        <v>6</v>
      </c>
      <c r="G37" s="9">
        <v>-5154.833333333333</v>
      </c>
      <c r="H37" s="9">
        <v>34</v>
      </c>
      <c r="I37" s="9">
        <v>10605.504117647059</v>
      </c>
      <c r="J37" s="9">
        <v>40</v>
      </c>
      <c r="K37" s="9">
        <v>8241.4534999999996</v>
      </c>
    </row>
    <row r="38" spans="1:11" x14ac:dyDescent="0.25">
      <c r="A38" s="8" t="s">
        <v>8356</v>
      </c>
      <c r="B38" s="9">
        <v>18</v>
      </c>
      <c r="C38" s="9">
        <v>-127256.66055555556</v>
      </c>
      <c r="D38" s="9">
        <v>2</v>
      </c>
      <c r="E38" s="9">
        <v>-250742.5</v>
      </c>
      <c r="F38" s="9"/>
      <c r="G38" s="9"/>
      <c r="H38" s="9">
        <v>40</v>
      </c>
      <c r="I38" s="9">
        <v>15743.157750000002</v>
      </c>
      <c r="J38" s="9">
        <v>60</v>
      </c>
      <c r="K38" s="9">
        <v>-36039.643000000011</v>
      </c>
    </row>
    <row r="39" spans="1:11" x14ac:dyDescent="0.25">
      <c r="A39" s="8" t="s">
        <v>8357</v>
      </c>
      <c r="B39" s="9">
        <v>17</v>
      </c>
      <c r="C39" s="9">
        <v>-1944634.8235294118</v>
      </c>
      <c r="D39" s="9">
        <v>80</v>
      </c>
      <c r="E39" s="9">
        <v>-224980.04762500004</v>
      </c>
      <c r="F39" s="9">
        <v>5</v>
      </c>
      <c r="G39" s="9">
        <v>-7901</v>
      </c>
      <c r="H39" s="9">
        <v>85</v>
      </c>
      <c r="I39" s="9">
        <v>4125.355176470589</v>
      </c>
      <c r="J39" s="9">
        <v>187</v>
      </c>
      <c r="K39" s="9">
        <v>-271369.22791443852</v>
      </c>
    </row>
    <row r="40" spans="1:11" x14ac:dyDescent="0.25">
      <c r="A40" s="8" t="s">
        <v>8358</v>
      </c>
      <c r="B40" s="9"/>
      <c r="C40" s="9"/>
      <c r="D40" s="9"/>
      <c r="E40" s="9"/>
      <c r="F40" s="9"/>
      <c r="G40" s="9"/>
      <c r="H40" s="9">
        <v>80</v>
      </c>
      <c r="I40" s="9">
        <v>26487.281999999999</v>
      </c>
      <c r="J40" s="9">
        <v>80</v>
      </c>
      <c r="K40" s="9">
        <v>26487.281999999999</v>
      </c>
    </row>
    <row r="41" spans="1:11" x14ac:dyDescent="0.25">
      <c r="A41" s="8" t="s">
        <v>8359</v>
      </c>
      <c r="B41" s="9"/>
      <c r="C41" s="9"/>
      <c r="D41" s="9"/>
      <c r="E41" s="9"/>
      <c r="F41" s="9"/>
      <c r="G41" s="9"/>
      <c r="H41" s="9">
        <v>60</v>
      </c>
      <c r="I41" s="9">
        <v>2026.5081666666667</v>
      </c>
      <c r="J41" s="9">
        <v>60</v>
      </c>
      <c r="K41" s="9">
        <v>2026.5081666666667</v>
      </c>
    </row>
    <row r="42" spans="1:11" x14ac:dyDescent="0.25">
      <c r="A42" s="8" t="s">
        <v>8360</v>
      </c>
      <c r="B42" s="9">
        <v>10</v>
      </c>
      <c r="C42" s="9">
        <v>-2512596.2999999998</v>
      </c>
      <c r="D42" s="9">
        <v>47</v>
      </c>
      <c r="E42" s="9">
        <v>-37758.829787234041</v>
      </c>
      <c r="F42" s="9"/>
      <c r="G42" s="9"/>
      <c r="H42" s="9"/>
      <c r="I42" s="9"/>
      <c r="J42" s="9">
        <v>57</v>
      </c>
      <c r="K42" s="9">
        <v>-471940.84210526315</v>
      </c>
    </row>
    <row r="43" spans="1:11" x14ac:dyDescent="0.25">
      <c r="A43" s="8" t="s">
        <v>8361</v>
      </c>
      <c r="B43" s="9"/>
      <c r="C43" s="9"/>
      <c r="D43" s="9">
        <v>100</v>
      </c>
      <c r="E43" s="9">
        <v>-58457.626699999993</v>
      </c>
      <c r="F43" s="9"/>
      <c r="G43" s="9"/>
      <c r="H43" s="9"/>
      <c r="I43" s="9"/>
      <c r="J43" s="9">
        <v>100</v>
      </c>
      <c r="K43" s="9">
        <v>-58457.626699999993</v>
      </c>
    </row>
    <row r="44" spans="1:11" x14ac:dyDescent="0.25">
      <c r="A44" s="8" t="s">
        <v>8362</v>
      </c>
      <c r="B44" s="9">
        <v>60</v>
      </c>
      <c r="C44" s="9">
        <v>-49484.999166666668</v>
      </c>
      <c r="D44" s="9">
        <v>120</v>
      </c>
      <c r="E44" s="9">
        <v>-50539.124916666668</v>
      </c>
      <c r="F44" s="9"/>
      <c r="G44" s="9"/>
      <c r="H44" s="9">
        <v>20</v>
      </c>
      <c r="I44" s="9">
        <v>20585.6495</v>
      </c>
      <c r="J44" s="9">
        <v>200</v>
      </c>
      <c r="K44" s="9">
        <v>-43110.409750000006</v>
      </c>
    </row>
    <row r="45" spans="1:11" x14ac:dyDescent="0.25">
      <c r="A45" s="8" t="s">
        <v>8363</v>
      </c>
      <c r="B45" s="9">
        <v>100</v>
      </c>
      <c r="C45" s="9">
        <v>-86352.476500000004</v>
      </c>
      <c r="D45" s="9">
        <v>60</v>
      </c>
      <c r="E45" s="9">
        <v>-37850.916666666664</v>
      </c>
      <c r="F45" s="9"/>
      <c r="G45" s="9"/>
      <c r="H45" s="9"/>
      <c r="I45" s="9"/>
      <c r="J45" s="9">
        <v>160</v>
      </c>
      <c r="K45" s="9">
        <v>-68164.391562500008</v>
      </c>
    </row>
    <row r="46" spans="1:11" x14ac:dyDescent="0.25">
      <c r="A46" s="8" t="s">
        <v>8364</v>
      </c>
      <c r="B46" s="9">
        <v>20</v>
      </c>
      <c r="C46" s="9">
        <v>-34677.9</v>
      </c>
      <c r="D46" s="9"/>
      <c r="E46" s="9"/>
      <c r="F46" s="9"/>
      <c r="G46" s="9"/>
      <c r="H46" s="9"/>
      <c r="I46" s="9"/>
      <c r="J46" s="9">
        <v>20</v>
      </c>
      <c r="K46" s="9">
        <v>-34677.9</v>
      </c>
    </row>
    <row r="47" spans="1:11" x14ac:dyDescent="0.25">
      <c r="A47" s="8" t="s">
        <v>8311</v>
      </c>
      <c r="B47" s="9">
        <v>349</v>
      </c>
      <c r="C47" s="9">
        <v>-510698.72919770761</v>
      </c>
      <c r="D47" s="9">
        <v>1530</v>
      </c>
      <c r="E47" s="9">
        <v>-58700.857254901966</v>
      </c>
      <c r="F47" s="9">
        <v>50</v>
      </c>
      <c r="G47" s="9">
        <v>-15458.5924</v>
      </c>
      <c r="H47" s="9">
        <v>2185</v>
      </c>
      <c r="I47" s="9">
        <v>8712.2972814645291</v>
      </c>
      <c r="J47" s="9">
        <v>4114</v>
      </c>
      <c r="K47" s="9">
        <v>-60715.29609868741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E1EDA-CDAB-4C52-9961-96462A198EDB}">
  <sheetPr codeName="Sheet9"/>
  <dimension ref="A3:K44"/>
  <sheetViews>
    <sheetView workbookViewId="0">
      <selection activeCell="I1" activeCellId="1" sqref="A1:A1048576 I1:I1048576"/>
    </sheetView>
  </sheetViews>
  <sheetFormatPr defaultRowHeight="15" x14ac:dyDescent="0.25"/>
  <cols>
    <col min="1" max="1" width="28" customWidth="1"/>
    <col min="2" max="2" width="16.28515625" hidden="1" customWidth="1"/>
    <col min="3" max="3" width="26.7109375" hidden="1" customWidth="1"/>
    <col min="4" max="4" width="10.7109375" hidden="1" customWidth="1"/>
    <col min="5" max="5" width="26.7109375" hidden="1" customWidth="1"/>
    <col min="6" max="6" width="10.7109375" hidden="1" customWidth="1"/>
    <col min="7" max="7" width="8.28515625" hidden="1" customWidth="1"/>
    <col min="8" max="8" width="10.7109375" bestFit="1" customWidth="1"/>
    <col min="9" max="9" width="26.7109375" bestFit="1" customWidth="1"/>
    <col min="10" max="10" width="15.7109375" bestFit="1" customWidth="1"/>
  </cols>
  <sheetData>
    <row r="3" spans="1:11" s="24" customFormat="1" ht="33.75" customHeight="1" x14ac:dyDescent="0.25">
      <c r="A3" s="24" t="s">
        <v>8394</v>
      </c>
      <c r="B3" s="24" t="s">
        <v>8395</v>
      </c>
      <c r="C3" s="24" t="s">
        <v>8397</v>
      </c>
      <c r="D3" s="24" t="s">
        <v>8398</v>
      </c>
      <c r="E3" s="24" t="s">
        <v>8399</v>
      </c>
      <c r="F3" s="24" t="s">
        <v>8400</v>
      </c>
      <c r="G3" s="24" t="s">
        <v>8401</v>
      </c>
      <c r="H3" s="24" t="s">
        <v>8396</v>
      </c>
      <c r="I3" s="24" t="s">
        <v>8402</v>
      </c>
    </row>
    <row r="4" spans="1:11" x14ac:dyDescent="0.25">
      <c r="A4" t="s">
        <v>8336</v>
      </c>
      <c r="H4">
        <v>140</v>
      </c>
      <c r="I4">
        <v>84982.716500000024</v>
      </c>
      <c r="J4">
        <v>140</v>
      </c>
      <c r="K4">
        <v>84982.716500000024</v>
      </c>
    </row>
    <row r="5" spans="1:11" x14ac:dyDescent="0.25">
      <c r="A5" t="s">
        <v>8350</v>
      </c>
      <c r="H5">
        <v>20</v>
      </c>
      <c r="I5">
        <v>36720.644499999995</v>
      </c>
      <c r="J5">
        <v>20</v>
      </c>
      <c r="K5">
        <v>36720.644499999995</v>
      </c>
    </row>
    <row r="6" spans="1:11" x14ac:dyDescent="0.25">
      <c r="A6" t="s">
        <v>8358</v>
      </c>
      <c r="H6">
        <v>80</v>
      </c>
      <c r="I6">
        <v>26487.281999999999</v>
      </c>
      <c r="J6">
        <v>80</v>
      </c>
      <c r="K6">
        <v>26487.281999999999</v>
      </c>
    </row>
    <row r="7" spans="1:11" x14ac:dyDescent="0.25">
      <c r="A7" t="s">
        <v>8362</v>
      </c>
      <c r="B7">
        <v>60</v>
      </c>
      <c r="C7">
        <v>-49484.999166666668</v>
      </c>
      <c r="D7">
        <v>120</v>
      </c>
      <c r="E7">
        <v>-50539.124916666668</v>
      </c>
      <c r="H7">
        <v>20</v>
      </c>
      <c r="I7">
        <v>20585.6495</v>
      </c>
      <c r="J7">
        <v>200</v>
      </c>
      <c r="K7">
        <v>-43110.409750000006</v>
      </c>
    </row>
    <row r="8" spans="1:11" x14ac:dyDescent="0.25">
      <c r="A8" t="s">
        <v>8356</v>
      </c>
      <c r="B8">
        <v>18</v>
      </c>
      <c r="C8">
        <v>-127256.66055555556</v>
      </c>
      <c r="D8">
        <v>2</v>
      </c>
      <c r="E8">
        <v>-250742.5</v>
      </c>
      <c r="H8">
        <v>40</v>
      </c>
      <c r="I8">
        <v>15743.157750000002</v>
      </c>
      <c r="J8">
        <v>60</v>
      </c>
      <c r="K8">
        <v>-36039.643000000011</v>
      </c>
    </row>
    <row r="9" spans="1:11" x14ac:dyDescent="0.25">
      <c r="A9" t="s">
        <v>8355</v>
      </c>
      <c r="F9">
        <v>6</v>
      </c>
      <c r="G9">
        <v>-5154.833333333333</v>
      </c>
      <c r="H9">
        <v>34</v>
      </c>
      <c r="I9">
        <v>10605.504117647059</v>
      </c>
      <c r="J9">
        <v>40</v>
      </c>
      <c r="K9">
        <v>8241.4534999999996</v>
      </c>
    </row>
    <row r="10" spans="1:11" x14ac:dyDescent="0.25">
      <c r="A10" t="s">
        <v>8346</v>
      </c>
      <c r="D10">
        <v>57</v>
      </c>
      <c r="E10">
        <v>-12382.187543859649</v>
      </c>
      <c r="H10">
        <v>103</v>
      </c>
      <c r="I10">
        <v>6804.4700970873791</v>
      </c>
      <c r="J10">
        <v>160</v>
      </c>
      <c r="K10">
        <v>-30.776687499999515</v>
      </c>
    </row>
    <row r="11" spans="1:11" x14ac:dyDescent="0.25">
      <c r="A11" t="s">
        <v>8357</v>
      </c>
      <c r="B11">
        <v>17</v>
      </c>
      <c r="C11">
        <v>-1944634.8235294118</v>
      </c>
      <c r="D11">
        <v>80</v>
      </c>
      <c r="E11">
        <v>-224980.04762500004</v>
      </c>
      <c r="F11">
        <v>5</v>
      </c>
      <c r="G11">
        <v>-7901</v>
      </c>
      <c r="H11">
        <v>85</v>
      </c>
      <c r="I11">
        <v>4125.355176470589</v>
      </c>
      <c r="J11">
        <v>187</v>
      </c>
      <c r="K11">
        <v>-271369.22791443852</v>
      </c>
    </row>
    <row r="12" spans="1:11" x14ac:dyDescent="0.25">
      <c r="A12" t="s">
        <v>8329</v>
      </c>
      <c r="H12">
        <v>180</v>
      </c>
      <c r="I12">
        <v>3686.3688888888878</v>
      </c>
      <c r="J12">
        <v>180</v>
      </c>
      <c r="K12">
        <v>3686.3688888888878</v>
      </c>
    </row>
    <row r="13" spans="1:11" x14ac:dyDescent="0.25">
      <c r="A13" t="s">
        <v>8359</v>
      </c>
      <c r="H13">
        <v>60</v>
      </c>
      <c r="I13">
        <v>2026.5081666666667</v>
      </c>
      <c r="J13">
        <v>60</v>
      </c>
      <c r="K13">
        <v>2026.5081666666667</v>
      </c>
    </row>
    <row r="14" spans="1:11" x14ac:dyDescent="0.25">
      <c r="A14" t="s">
        <v>8331</v>
      </c>
      <c r="H14">
        <v>40</v>
      </c>
      <c r="I14">
        <v>1673.4780000000003</v>
      </c>
      <c r="J14">
        <v>40</v>
      </c>
      <c r="K14">
        <v>1673.4780000000003</v>
      </c>
    </row>
    <row r="15" spans="1:11" x14ac:dyDescent="0.25">
      <c r="A15" t="s">
        <v>8344</v>
      </c>
      <c r="H15">
        <v>60</v>
      </c>
      <c r="I15">
        <v>1286.0335</v>
      </c>
      <c r="J15">
        <v>60</v>
      </c>
      <c r="K15">
        <v>1286.0335</v>
      </c>
    </row>
    <row r="16" spans="1:11" x14ac:dyDescent="0.25">
      <c r="A16" t="s">
        <v>8352</v>
      </c>
      <c r="H16">
        <v>260</v>
      </c>
      <c r="I16">
        <v>1278.9883846153843</v>
      </c>
      <c r="J16">
        <v>260</v>
      </c>
      <c r="K16">
        <v>1278.9883846153843</v>
      </c>
    </row>
    <row r="17" spans="1:11" x14ac:dyDescent="0.25">
      <c r="A17" t="s">
        <v>8339</v>
      </c>
      <c r="D17">
        <v>11</v>
      </c>
      <c r="E17">
        <v>-747084.90909090906</v>
      </c>
      <c r="H17">
        <v>9</v>
      </c>
      <c r="I17">
        <v>1203.528888888889</v>
      </c>
      <c r="J17">
        <v>20</v>
      </c>
      <c r="K17">
        <v>-410355.11200000002</v>
      </c>
    </row>
    <row r="18" spans="1:11" x14ac:dyDescent="0.25">
      <c r="A18" t="s">
        <v>8340</v>
      </c>
      <c r="H18">
        <v>20</v>
      </c>
      <c r="I18">
        <v>1061.3025000000002</v>
      </c>
      <c r="J18">
        <v>20</v>
      </c>
      <c r="K18">
        <v>1061.3025000000002</v>
      </c>
    </row>
    <row r="19" spans="1:11" x14ac:dyDescent="0.25">
      <c r="A19" t="s">
        <v>8337</v>
      </c>
      <c r="D19">
        <v>20</v>
      </c>
      <c r="E19">
        <v>-4265.884</v>
      </c>
      <c r="H19">
        <v>140</v>
      </c>
      <c r="I19">
        <v>1060.3324999999998</v>
      </c>
      <c r="J19">
        <v>160</v>
      </c>
      <c r="K19">
        <v>394.55543750000032</v>
      </c>
    </row>
    <row r="20" spans="1:11" x14ac:dyDescent="0.25">
      <c r="A20" t="s">
        <v>8349</v>
      </c>
      <c r="H20">
        <v>40</v>
      </c>
      <c r="I20">
        <v>700.58175000000006</v>
      </c>
      <c r="J20">
        <v>40</v>
      </c>
      <c r="K20">
        <v>700.58175000000006</v>
      </c>
    </row>
    <row r="21" spans="1:11" x14ac:dyDescent="0.25">
      <c r="A21" t="s">
        <v>8354</v>
      </c>
      <c r="H21">
        <v>60</v>
      </c>
      <c r="I21">
        <v>482.738</v>
      </c>
      <c r="J21">
        <v>60</v>
      </c>
      <c r="K21">
        <v>482.738</v>
      </c>
    </row>
    <row r="22" spans="1:11" x14ac:dyDescent="0.25">
      <c r="A22" t="s">
        <v>8348</v>
      </c>
      <c r="D22">
        <v>353</v>
      </c>
      <c r="E22">
        <v>-9299.190651558074</v>
      </c>
      <c r="F22">
        <v>19</v>
      </c>
      <c r="G22">
        <v>-9417.9473684210534</v>
      </c>
      <c r="H22">
        <v>694</v>
      </c>
      <c r="I22">
        <v>434.83182997118161</v>
      </c>
      <c r="J22">
        <v>1066</v>
      </c>
      <c r="K22">
        <v>-2964.148227016884</v>
      </c>
    </row>
    <row r="23" spans="1:11" x14ac:dyDescent="0.25">
      <c r="A23" t="s">
        <v>8328</v>
      </c>
      <c r="H23">
        <v>40</v>
      </c>
      <c r="I23">
        <v>367.66624999999993</v>
      </c>
      <c r="J23">
        <v>40</v>
      </c>
      <c r="K23">
        <v>367.66624999999993</v>
      </c>
    </row>
    <row r="24" spans="1:11" x14ac:dyDescent="0.25">
      <c r="A24" t="s">
        <v>8342</v>
      </c>
      <c r="B24">
        <v>20</v>
      </c>
      <c r="C24">
        <v>-29313.95</v>
      </c>
      <c r="D24">
        <v>60</v>
      </c>
      <c r="E24">
        <v>-83816.2</v>
      </c>
      <c r="H24">
        <v>60</v>
      </c>
      <c r="I24">
        <v>268.41500000000002</v>
      </c>
      <c r="J24">
        <v>140</v>
      </c>
      <c r="K24">
        <v>-39993.900714285715</v>
      </c>
    </row>
    <row r="25" spans="1:11" x14ac:dyDescent="0.25">
      <c r="A25" t="s">
        <v>8324</v>
      </c>
      <c r="D25">
        <v>100</v>
      </c>
      <c r="E25">
        <v>-129084.88990000001</v>
      </c>
      <c r="J25">
        <v>100</v>
      </c>
      <c r="K25">
        <v>-129084.88990000001</v>
      </c>
    </row>
    <row r="26" spans="1:11" x14ac:dyDescent="0.25">
      <c r="A26" t="s">
        <v>8325</v>
      </c>
      <c r="B26">
        <v>20</v>
      </c>
      <c r="C26">
        <v>-9101.7999999999993</v>
      </c>
      <c r="J26">
        <v>20</v>
      </c>
      <c r="K26">
        <v>-9101.7999999999993</v>
      </c>
    </row>
    <row r="27" spans="1:11" x14ac:dyDescent="0.25">
      <c r="A27" t="s">
        <v>8326</v>
      </c>
      <c r="B27">
        <v>24</v>
      </c>
      <c r="C27">
        <v>-12970.75</v>
      </c>
      <c r="J27">
        <v>24</v>
      </c>
      <c r="K27">
        <v>-12970.75</v>
      </c>
    </row>
    <row r="28" spans="1:11" x14ac:dyDescent="0.25">
      <c r="A28" t="s">
        <v>8327</v>
      </c>
      <c r="D28">
        <v>40</v>
      </c>
      <c r="E28">
        <v>-8718.21875</v>
      </c>
      <c r="J28">
        <v>40</v>
      </c>
      <c r="K28">
        <v>-8718.21875</v>
      </c>
    </row>
    <row r="29" spans="1:11" x14ac:dyDescent="0.25">
      <c r="A29" t="s">
        <v>8330</v>
      </c>
      <c r="D29">
        <v>80</v>
      </c>
      <c r="E29">
        <v>-210837.80287499999</v>
      </c>
      <c r="J29">
        <v>80</v>
      </c>
      <c r="K29">
        <v>-210837.80287499999</v>
      </c>
    </row>
    <row r="30" spans="1:11" x14ac:dyDescent="0.25">
      <c r="A30" t="s">
        <v>8332</v>
      </c>
      <c r="D30">
        <v>40</v>
      </c>
      <c r="E30">
        <v>-5711.625</v>
      </c>
      <c r="F30">
        <v>20</v>
      </c>
      <c r="G30">
        <v>-26177.731</v>
      </c>
      <c r="J30">
        <v>60</v>
      </c>
      <c r="K30">
        <v>-12533.660333333333</v>
      </c>
    </row>
    <row r="31" spans="1:11" x14ac:dyDescent="0.25">
      <c r="A31" t="s">
        <v>8333</v>
      </c>
      <c r="D31">
        <v>40</v>
      </c>
      <c r="E31">
        <v>-6114.2250000000004</v>
      </c>
      <c r="J31">
        <v>40</v>
      </c>
      <c r="K31">
        <v>-6114.2250000000004</v>
      </c>
    </row>
    <row r="32" spans="1:11" x14ac:dyDescent="0.25">
      <c r="A32" t="s">
        <v>8334</v>
      </c>
      <c r="B32">
        <v>20</v>
      </c>
      <c r="C32">
        <v>-37743.65</v>
      </c>
      <c r="D32">
        <v>120</v>
      </c>
      <c r="E32">
        <v>-28068.795750000001</v>
      </c>
      <c r="J32">
        <v>140</v>
      </c>
      <c r="K32">
        <v>-29450.917785714286</v>
      </c>
    </row>
    <row r="33" spans="1:11" x14ac:dyDescent="0.25">
      <c r="A33" t="s">
        <v>8335</v>
      </c>
      <c r="D33">
        <v>20</v>
      </c>
      <c r="E33">
        <v>-33353.199999999997</v>
      </c>
      <c r="J33">
        <v>20</v>
      </c>
      <c r="K33">
        <v>-33353.199999999997</v>
      </c>
    </row>
    <row r="34" spans="1:11" x14ac:dyDescent="0.25">
      <c r="A34" t="s">
        <v>8338</v>
      </c>
      <c r="D34">
        <v>60</v>
      </c>
      <c r="E34">
        <v>-10507.816666666668</v>
      </c>
      <c r="J34">
        <v>60</v>
      </c>
      <c r="K34">
        <v>-10507.816666666668</v>
      </c>
    </row>
    <row r="35" spans="1:11" x14ac:dyDescent="0.25">
      <c r="A35" t="s">
        <v>8341</v>
      </c>
      <c r="D35">
        <v>40</v>
      </c>
      <c r="E35">
        <v>-25750.9</v>
      </c>
      <c r="J35">
        <v>40</v>
      </c>
      <c r="K35">
        <v>-25750.9</v>
      </c>
    </row>
    <row r="36" spans="1:11" x14ac:dyDescent="0.25">
      <c r="A36" t="s">
        <v>8343</v>
      </c>
      <c r="D36">
        <v>20</v>
      </c>
      <c r="E36">
        <v>-4039.6</v>
      </c>
      <c r="J36">
        <v>20</v>
      </c>
      <c r="K36">
        <v>-4039.6</v>
      </c>
    </row>
    <row r="37" spans="1:11" x14ac:dyDescent="0.25">
      <c r="A37" t="s">
        <v>8345</v>
      </c>
      <c r="D37">
        <v>20</v>
      </c>
      <c r="E37">
        <v>-21871</v>
      </c>
      <c r="J37">
        <v>20</v>
      </c>
      <c r="K37">
        <v>-21871</v>
      </c>
    </row>
    <row r="38" spans="1:11" x14ac:dyDescent="0.25">
      <c r="A38" t="s">
        <v>8347</v>
      </c>
      <c r="D38">
        <v>20</v>
      </c>
      <c r="E38">
        <v>-12487.7</v>
      </c>
      <c r="J38">
        <v>20</v>
      </c>
      <c r="K38">
        <v>-12487.7</v>
      </c>
    </row>
    <row r="39" spans="1:11" x14ac:dyDescent="0.25">
      <c r="A39" t="s">
        <v>8351</v>
      </c>
      <c r="D39">
        <v>20</v>
      </c>
      <c r="E39">
        <v>-48727.8</v>
      </c>
      <c r="J39">
        <v>20</v>
      </c>
      <c r="K39">
        <v>-48727.8</v>
      </c>
    </row>
    <row r="40" spans="1:11" x14ac:dyDescent="0.25">
      <c r="A40" t="s">
        <v>8353</v>
      </c>
      <c r="B40">
        <v>40</v>
      </c>
      <c r="C40">
        <v>-2590652.25</v>
      </c>
      <c r="J40">
        <v>40</v>
      </c>
      <c r="K40">
        <v>-2590652.25</v>
      </c>
    </row>
    <row r="41" spans="1:11" x14ac:dyDescent="0.25">
      <c r="A41" t="s">
        <v>8360</v>
      </c>
      <c r="B41">
        <v>10</v>
      </c>
      <c r="C41">
        <v>-2512596.2999999998</v>
      </c>
      <c r="D41">
        <v>47</v>
      </c>
      <c r="E41">
        <v>-37758.829787234041</v>
      </c>
      <c r="J41">
        <v>57</v>
      </c>
      <c r="K41">
        <v>-471940.84210526315</v>
      </c>
    </row>
    <row r="42" spans="1:11" x14ac:dyDescent="0.25">
      <c r="A42" t="s">
        <v>8361</v>
      </c>
      <c r="D42">
        <v>100</v>
      </c>
      <c r="E42">
        <v>-58457.626699999993</v>
      </c>
      <c r="J42">
        <v>100</v>
      </c>
      <c r="K42">
        <v>-58457.626699999993</v>
      </c>
    </row>
    <row r="43" spans="1:11" x14ac:dyDescent="0.25">
      <c r="A43" t="s">
        <v>8363</v>
      </c>
      <c r="B43">
        <v>100</v>
      </c>
      <c r="C43">
        <v>-86352.476500000004</v>
      </c>
      <c r="D43">
        <v>60</v>
      </c>
      <c r="E43">
        <v>-37850.916666666664</v>
      </c>
      <c r="J43">
        <v>160</v>
      </c>
      <c r="K43">
        <v>-68164.391562500008</v>
      </c>
    </row>
    <row r="44" spans="1:11" x14ac:dyDescent="0.25">
      <c r="A44" t="s">
        <v>8364</v>
      </c>
      <c r="B44">
        <v>20</v>
      </c>
      <c r="C44">
        <v>-34677.9</v>
      </c>
      <c r="J44">
        <v>20</v>
      </c>
      <c r="K44">
        <v>-34677.9</v>
      </c>
    </row>
  </sheetData>
  <autoFilter ref="A3:K44" xr:uid="{E52E1EDA-CDAB-4C52-9961-96462A198EDB}">
    <sortState xmlns:xlrd2="http://schemas.microsoft.com/office/spreadsheetml/2017/richdata2" ref="A4:K44">
      <sortCondition descending="1" ref="I3:I44"/>
    </sortState>
  </autoFilter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36AE9-99FB-4456-9E8A-3A38AFDCC40E}">
  <sheetPr codeName="Sheet10"/>
  <dimension ref="A1:I14"/>
  <sheetViews>
    <sheetView tabSelected="1" workbookViewId="0">
      <selection activeCell="H1" activeCellId="3" sqref="A1:A13 F1:F13 G1:G13 H1:H13"/>
    </sheetView>
  </sheetViews>
  <sheetFormatPr defaultRowHeight="15" x14ac:dyDescent="0.25"/>
  <cols>
    <col min="1" max="1" width="47" customWidth="1"/>
    <col min="2" max="2" width="23" bestFit="1" customWidth="1"/>
    <col min="3" max="3" width="19.140625" bestFit="1" customWidth="1"/>
    <col min="4" max="4" width="23.7109375" bestFit="1" customWidth="1"/>
    <col min="5" max="5" width="11.7109375" customWidth="1"/>
    <col min="6" max="6" width="15.5703125" style="6" customWidth="1"/>
    <col min="7" max="7" width="15.85546875" style="6" customWidth="1"/>
    <col min="8" max="8" width="12" style="6" customWidth="1"/>
  </cols>
  <sheetData>
    <row r="1" spans="1:9" ht="20.25" thickBot="1" x14ac:dyDescent="0.35">
      <c r="A1" s="26" t="s">
        <v>8403</v>
      </c>
      <c r="B1" s="26" t="s">
        <v>8416</v>
      </c>
      <c r="C1" s="26" t="s">
        <v>8417</v>
      </c>
      <c r="D1" s="26" t="s">
        <v>8418</v>
      </c>
      <c r="E1" s="26" t="s">
        <v>8420</v>
      </c>
      <c r="F1" s="27" t="s">
        <v>8421</v>
      </c>
      <c r="G1" s="27" t="s">
        <v>8422</v>
      </c>
      <c r="H1" s="27" t="s">
        <v>8423</v>
      </c>
    </row>
    <row r="2" spans="1:9" ht="15.75" thickTop="1" x14ac:dyDescent="0.25">
      <c r="A2" s="25" t="s">
        <v>8404</v>
      </c>
      <c r="B2">
        <f>COUNTIFS(Data!$D$2:$D$4115,"&gt;=0",Data!$D$2:$D$4115,"&lt;1000",Data!$F$2:$F$4115,"=successful")</f>
        <v>322</v>
      </c>
      <c r="C2">
        <f>COUNTIFS(Data!$D$2:$D$4115,"&gt;=0",Data!$D$2:$D$4115,"&lt;1000",Data!$F$2:$F$4115,"=failed")</f>
        <v>113</v>
      </c>
      <c r="D2">
        <f>COUNTIFS(Data!$D$2:$D$4115,"&gt;=0",Data!$D$2:$D$4115,"&lt;1000",Data!$F$2:$F$4115,"=canceled")</f>
        <v>18</v>
      </c>
      <c r="E2">
        <f>SUM(B2:D2)</f>
        <v>453</v>
      </c>
      <c r="F2" s="6">
        <f>B2/$E2</f>
        <v>0.71081677704194257</v>
      </c>
      <c r="G2" s="6">
        <f>C2/$E2</f>
        <v>0.24944812362030905</v>
      </c>
      <c r="H2" s="6">
        <f>D2/$E2</f>
        <v>3.9735099337748346E-2</v>
      </c>
      <c r="I2" s="29">
        <f t="shared" ref="I2:I13" si="0">SUM(F2:H2)</f>
        <v>1</v>
      </c>
    </row>
    <row r="3" spans="1:9" x14ac:dyDescent="0.25">
      <c r="A3" s="25" t="s">
        <v>8415</v>
      </c>
      <c r="B3">
        <f>COUNTIFS(Data!$D$2:$D$4115,"&gt;=1000",Data!$D$2:$D$4115,"&lt;5000",Data!$F$2:$F$4115,"=successful")</f>
        <v>932</v>
      </c>
      <c r="C3">
        <f>COUNTIFS(Data!$D$2:$D$4115,"&gt;=1000",Data!$D$2:$D$4115,"&lt;5000",Data!$F$2:$F$4115,"=failed")</f>
        <v>420</v>
      </c>
      <c r="D3">
        <f>COUNTIFS(Data!$D$2:$D$4115,"&gt;=1000",Data!$D$2:$D$4115,"&lt;5000",Data!$F$2:$F$4115,"=canceled")</f>
        <v>60</v>
      </c>
      <c r="E3">
        <f t="shared" ref="E3:E14" si="1">SUM(B3:D3)</f>
        <v>1412</v>
      </c>
      <c r="F3" s="6">
        <f t="shared" ref="F3:F13" si="2">B3/$E3</f>
        <v>0.66005665722379603</v>
      </c>
      <c r="G3" s="6">
        <f t="shared" ref="G3:G13" si="3">C3/$E3</f>
        <v>0.29745042492917845</v>
      </c>
      <c r="H3" s="6">
        <f t="shared" ref="H3:H13" si="4">D3/$E3</f>
        <v>4.2492917847025496E-2</v>
      </c>
      <c r="I3" s="29">
        <f t="shared" si="0"/>
        <v>1</v>
      </c>
    </row>
    <row r="4" spans="1:9" x14ac:dyDescent="0.25">
      <c r="A4" s="25" t="s">
        <v>8414</v>
      </c>
      <c r="B4">
        <f>COUNTIFS(Data!$D$2:$D$4115,"&gt;=5000",Data!$D$2:$D$4115,"&lt;10000",Data!$F$2:$F$4115,"=successful")</f>
        <v>381</v>
      </c>
      <c r="C4">
        <f>COUNTIFS(Data!$D$2:$D$4115,"&gt;=5000",Data!$D$2:$D$4115,"&lt;10000",Data!$F$2:$F$4115,"=failed")</f>
        <v>283</v>
      </c>
      <c r="D4">
        <f>COUNTIFS(Data!$D$2:$D$4115,"&gt;=5000",Data!$D$2:$D$4115,"&lt;10000",Data!$F$2:$F$4115,"=canceled")</f>
        <v>52</v>
      </c>
      <c r="E4">
        <f t="shared" si="1"/>
        <v>716</v>
      </c>
      <c r="F4" s="6">
        <f t="shared" si="2"/>
        <v>0.53212290502793291</v>
      </c>
      <c r="G4" s="6">
        <f t="shared" si="3"/>
        <v>0.39525139664804471</v>
      </c>
      <c r="H4" s="6">
        <f t="shared" si="4"/>
        <v>7.2625698324022353E-2</v>
      </c>
      <c r="I4" s="29">
        <f t="shared" si="0"/>
        <v>1</v>
      </c>
    </row>
    <row r="5" spans="1:9" x14ac:dyDescent="0.25">
      <c r="A5" s="25" t="s">
        <v>8405</v>
      </c>
      <c r="B5">
        <f>COUNTIFS(Data!$D$2:$D$4115,"&gt;=10000",Data!$D$2:$D$4115,"&lt;15000",Data!$F$2:$F$4115,"=successful")</f>
        <v>168</v>
      </c>
      <c r="C5">
        <f>COUNTIFS(Data!$D$2:$D$4115,"&gt;=10000",Data!$D$2:$D$4115,"&lt;15000",Data!$F$2:$F$4115,"=failed")</f>
        <v>144</v>
      </c>
      <c r="D5">
        <f>COUNTIFS(Data!$D$2:$D$4115,"&gt;=10000",Data!$D$2:$D$4115,"&lt;15000",Data!$F$2:$F$4115,"=canceled")</f>
        <v>40</v>
      </c>
      <c r="E5">
        <f t="shared" si="1"/>
        <v>352</v>
      </c>
      <c r="F5" s="6">
        <f t="shared" si="2"/>
        <v>0.47727272727272729</v>
      </c>
      <c r="G5" s="6">
        <f t="shared" si="3"/>
        <v>0.40909090909090912</v>
      </c>
      <c r="H5" s="6">
        <f t="shared" si="4"/>
        <v>0.11363636363636363</v>
      </c>
      <c r="I5" s="29">
        <f t="shared" si="0"/>
        <v>1</v>
      </c>
    </row>
    <row r="6" spans="1:9" x14ac:dyDescent="0.25">
      <c r="A6" s="25" t="s">
        <v>8406</v>
      </c>
      <c r="B6">
        <f>COUNTIFS(Data!$D$2:$D$4115,"&gt;=15000",Data!$D$2:$D$4115,"&lt;20000",Data!$F$2:$F$4115,"=successful")</f>
        <v>94</v>
      </c>
      <c r="C6">
        <f>COUNTIFS(Data!$D$2:$D$4115,"&gt;=15000",Data!$D$2:$D$4115,"&lt;20000",Data!$F$2:$F$4115,"=failed")</f>
        <v>90</v>
      </c>
      <c r="D6">
        <f>COUNTIFS(Data!$D$2:$D$4115,"&gt;=15000",Data!$D$2:$D$4115,"&lt;20000",Data!$F$2:$F$4115,"=canceled")</f>
        <v>17</v>
      </c>
      <c r="E6">
        <f t="shared" si="1"/>
        <v>201</v>
      </c>
      <c r="F6" s="6">
        <f t="shared" si="2"/>
        <v>0.46766169154228854</v>
      </c>
      <c r="G6" s="6">
        <f t="shared" si="3"/>
        <v>0.44776119402985076</v>
      </c>
      <c r="H6" s="6">
        <f t="shared" si="4"/>
        <v>8.45771144278607E-2</v>
      </c>
      <c r="I6" s="29">
        <f t="shared" si="0"/>
        <v>1</v>
      </c>
    </row>
    <row r="7" spans="1:9" x14ac:dyDescent="0.25">
      <c r="A7" s="25" t="s">
        <v>8407</v>
      </c>
      <c r="B7">
        <f>COUNTIFS(Data!$D$2:$D$4115,"&gt;=20000",Data!$D$2:$D$4115,"&lt;25000",Data!$F$2:$F$4115,"=successful")</f>
        <v>62</v>
      </c>
      <c r="C7">
        <f>COUNTIFS(Data!$D$2:$D$4115,"&gt;=20000",Data!$D$2:$D$4115,"&lt;25000",Data!$F$2:$F$4115,"=failed")</f>
        <v>72</v>
      </c>
      <c r="D7">
        <f>COUNTIFS(Data!$D$2:$D$4115,"&gt;=20000",Data!$D$2:$D$4115,"&lt;25000",Data!$F$2:$F$4115,"=canceled")</f>
        <v>14</v>
      </c>
      <c r="E7">
        <f t="shared" si="1"/>
        <v>148</v>
      </c>
      <c r="F7" s="6">
        <f t="shared" si="2"/>
        <v>0.41891891891891891</v>
      </c>
      <c r="G7" s="6">
        <f t="shared" si="3"/>
        <v>0.48648648648648651</v>
      </c>
      <c r="H7" s="6">
        <f t="shared" si="4"/>
        <v>9.45945945945946E-2</v>
      </c>
      <c r="I7" s="29">
        <f t="shared" si="0"/>
        <v>1</v>
      </c>
    </row>
    <row r="8" spans="1:9" x14ac:dyDescent="0.25">
      <c r="A8" s="25" t="s">
        <v>8408</v>
      </c>
      <c r="B8">
        <f>COUNTIFS(Data!$D$2:$D$4115,"&gt;=25000",Data!$D$2:$D$4115,"&lt;30000",Data!$F$2:$F$4115,"=successful")</f>
        <v>55</v>
      </c>
      <c r="C8">
        <f>COUNTIFS(Data!$D$2:$D$4115,"&gt;=25000",Data!$D$2:$D$4115,"&lt;30000",Data!$F$2:$F$4115,"=failed")</f>
        <v>64</v>
      </c>
      <c r="D8">
        <f>COUNTIFS(Data!$D$2:$D$4115,"&gt;=25000",Data!$D$2:$D$4115,"&lt;30000",Data!$F$2:$F$4115,"=canceled")</f>
        <v>18</v>
      </c>
      <c r="E8">
        <f t="shared" si="1"/>
        <v>137</v>
      </c>
      <c r="F8" s="6">
        <f t="shared" si="2"/>
        <v>0.40145985401459855</v>
      </c>
      <c r="G8" s="6">
        <f t="shared" si="3"/>
        <v>0.46715328467153283</v>
      </c>
      <c r="H8" s="6">
        <f t="shared" si="4"/>
        <v>0.13138686131386862</v>
      </c>
      <c r="I8" s="29">
        <f t="shared" si="0"/>
        <v>1</v>
      </c>
    </row>
    <row r="9" spans="1:9" x14ac:dyDescent="0.25">
      <c r="A9" s="25" t="s">
        <v>8409</v>
      </c>
      <c r="B9">
        <f>COUNTIFS(Data!$D$2:$D$4115,"&gt;=30000",Data!$D$2:$D$4115,"&lt;35000",Data!$F$2:$F$4115,"=successful")</f>
        <v>32</v>
      </c>
      <c r="C9">
        <f>COUNTIFS(Data!$D$2:$D$4115,"&gt;=30000",Data!$D$2:$D$4115,"&lt;35000",Data!$F$2:$F$4115,"=failed")</f>
        <v>37</v>
      </c>
      <c r="D9">
        <f>COUNTIFS(Data!$D$2:$D$4115,"&gt;=30000",Data!$D$2:$D$4115,"&lt;35000",Data!$F$2:$F$4115,"=canceled")</f>
        <v>13</v>
      </c>
      <c r="E9">
        <f t="shared" si="1"/>
        <v>82</v>
      </c>
      <c r="F9" s="6">
        <f t="shared" si="2"/>
        <v>0.3902439024390244</v>
      </c>
      <c r="G9" s="6">
        <f t="shared" si="3"/>
        <v>0.45121951219512196</v>
      </c>
      <c r="H9" s="6">
        <f t="shared" si="4"/>
        <v>0.15853658536585366</v>
      </c>
      <c r="I9" s="29">
        <f t="shared" si="0"/>
        <v>1</v>
      </c>
    </row>
    <row r="10" spans="1:9" x14ac:dyDescent="0.25">
      <c r="A10" s="25" t="s">
        <v>8410</v>
      </c>
      <c r="B10">
        <f>COUNTIFS(Data!$D$2:$D$4115,"&gt;=35000",Data!$D$2:$D$4115,"&lt;40000",Data!$F$2:$F$4115,"=successful")</f>
        <v>26</v>
      </c>
      <c r="C10">
        <f>COUNTIFS(Data!$D$2:$D$4115,"&gt;=35000",Data!$D$2:$D$4115,"&lt;40000",Data!$F$2:$F$4115,"=failed")</f>
        <v>22</v>
      </c>
      <c r="D10">
        <f>COUNTIFS(Data!$D$2:$D$4115,"&gt;=35000",Data!$D$2:$D$4115,"&lt;40000",Data!$F$2:$F$4115,"=canceled")</f>
        <v>7</v>
      </c>
      <c r="E10">
        <f t="shared" si="1"/>
        <v>55</v>
      </c>
      <c r="F10" s="6">
        <f t="shared" si="2"/>
        <v>0.47272727272727272</v>
      </c>
      <c r="G10" s="6">
        <f t="shared" si="3"/>
        <v>0.4</v>
      </c>
      <c r="H10" s="6">
        <f t="shared" si="4"/>
        <v>0.12727272727272726</v>
      </c>
      <c r="I10" s="29">
        <f t="shared" si="0"/>
        <v>1</v>
      </c>
    </row>
    <row r="11" spans="1:9" x14ac:dyDescent="0.25">
      <c r="A11" s="25" t="s">
        <v>8411</v>
      </c>
      <c r="B11">
        <f>COUNTIFS(Data!$D$2:$D$4115,"&gt;=40000",Data!$D$2:$D$4115,"&lt;45000",Data!$F$2:$F$4115,"=successful")</f>
        <v>21</v>
      </c>
      <c r="C11">
        <f>COUNTIFS(Data!$D$2:$D$4115,"&gt;=40000",Data!$D$2:$D$4115,"&lt;45000",Data!$F$2:$F$4115,"=failed")</f>
        <v>16</v>
      </c>
      <c r="D11">
        <f>COUNTIFS(Data!$D$2:$D$4115,"&gt;=40000",Data!$D$2:$D$4115,"&lt;45000",Data!$F$2:$F$4115,"=canceled")</f>
        <v>6</v>
      </c>
      <c r="E11">
        <f t="shared" si="1"/>
        <v>43</v>
      </c>
      <c r="F11" s="6">
        <f t="shared" si="2"/>
        <v>0.48837209302325579</v>
      </c>
      <c r="G11" s="6">
        <f t="shared" si="3"/>
        <v>0.37209302325581395</v>
      </c>
      <c r="H11" s="6">
        <f t="shared" si="4"/>
        <v>0.13953488372093023</v>
      </c>
      <c r="I11" s="29">
        <f t="shared" si="0"/>
        <v>1</v>
      </c>
    </row>
    <row r="12" spans="1:9" x14ac:dyDescent="0.25">
      <c r="A12" s="25" t="s">
        <v>8412</v>
      </c>
      <c r="B12">
        <f>COUNTIFS(Data!$D$2:$D$4115,"&gt;=45000",Data!$D$2:$D$4115,"&lt;50000",Data!$F$2:$F$4115,"=successful")</f>
        <v>6</v>
      </c>
      <c r="C12">
        <f>COUNTIFS(Data!$D$2:$D$4115,"&gt;=45000",Data!$D$2:$D$4115,"&lt;50000",Data!$F$2:$F$4115,"=failed")</f>
        <v>11</v>
      </c>
      <c r="D12">
        <f>COUNTIFS(Data!$D$2:$D$4115,"&gt;=45000",Data!$D$2:$D$4115,"&lt;50000",Data!$F$2:$F$4115,"=canceled")</f>
        <v>4</v>
      </c>
      <c r="E12">
        <f t="shared" si="1"/>
        <v>21</v>
      </c>
      <c r="F12" s="6">
        <f t="shared" si="2"/>
        <v>0.2857142857142857</v>
      </c>
      <c r="G12" s="6">
        <f t="shared" si="3"/>
        <v>0.52380952380952384</v>
      </c>
      <c r="H12" s="6">
        <f t="shared" si="4"/>
        <v>0.19047619047619047</v>
      </c>
      <c r="I12" s="29">
        <f t="shared" si="0"/>
        <v>1</v>
      </c>
    </row>
    <row r="13" spans="1:9" x14ac:dyDescent="0.25">
      <c r="A13" s="25" t="s">
        <v>8413</v>
      </c>
      <c r="B13">
        <f>COUNTIFS(Data!$D$2:$D$4115,"&gt;=50000",Data!$F$2:$F$4115,"=successful")</f>
        <v>86</v>
      </c>
      <c r="C13">
        <f>COUNTIFS(Data!$D$2:$D$4115,"&gt;=50000",Data!$F$2:$F$4115,"=failed")</f>
        <v>258</v>
      </c>
      <c r="D13">
        <f>COUNTIFS(Data!$D$2:$D$4115,"&gt;=50000",Data!$F$2:$F$4115,"=canceled")</f>
        <v>100</v>
      </c>
      <c r="E13">
        <f t="shared" si="1"/>
        <v>444</v>
      </c>
      <c r="F13" s="6">
        <f t="shared" si="2"/>
        <v>0.19369369369369369</v>
      </c>
      <c r="G13" s="6">
        <f t="shared" si="3"/>
        <v>0.58108108108108103</v>
      </c>
      <c r="H13" s="6">
        <f t="shared" si="4"/>
        <v>0.22522522522522523</v>
      </c>
      <c r="I13" s="29">
        <f t="shared" si="0"/>
        <v>1</v>
      </c>
    </row>
    <row r="14" spans="1:9" s="23" customFormat="1" x14ac:dyDescent="0.25">
      <c r="A14" s="23" t="s">
        <v>8419</v>
      </c>
      <c r="B14" s="23">
        <f>SUM(B2:B13)</f>
        <v>2185</v>
      </c>
      <c r="C14" s="23">
        <f>SUM(C2:C13)</f>
        <v>1530</v>
      </c>
      <c r="D14" s="23">
        <f>SUM(D2:D13)</f>
        <v>349</v>
      </c>
      <c r="E14">
        <f t="shared" si="1"/>
        <v>4064</v>
      </c>
      <c r="F14" s="28"/>
      <c r="G14" s="28"/>
      <c r="H14" s="2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Data</vt:lpstr>
      <vt:lpstr>Pivot table Cat and state</vt:lpstr>
      <vt:lpstr>Stacked pivot chart</vt:lpstr>
      <vt:lpstr>Pivot tab subcat state</vt:lpstr>
      <vt:lpstr>LaunchDate and Outcomes</vt:lpstr>
      <vt:lpstr>Success Failures By Sub Cat</vt:lpstr>
      <vt:lpstr>Pivot Subcat State average surp</vt:lpstr>
      <vt:lpstr>Subcat status count and surplus</vt:lpstr>
      <vt:lpstr>Bonus 1</vt:lpstr>
      <vt:lpstr>DATAHEAD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noone</cp:lastModifiedBy>
  <dcterms:created xsi:type="dcterms:W3CDTF">2017-04-20T15:17:24Z</dcterms:created>
  <dcterms:modified xsi:type="dcterms:W3CDTF">2021-09-18T12:29:23Z</dcterms:modified>
</cp:coreProperties>
</file>