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1340" windowHeight="6345"/>
  </bookViews>
  <sheets>
    <sheet name="amortizacion  prestamo " sheetId="1" r:id="rId1"/>
  </sheets>
  <calcPr calcId="145621"/>
</workbook>
</file>

<file path=xl/calcChain.xml><?xml version="1.0" encoding="utf-8"?>
<calcChain xmlns="http://schemas.openxmlformats.org/spreadsheetml/2006/main">
  <c r="E5" i="1" l="1"/>
  <c r="E6" i="1"/>
  <c r="E7" i="1"/>
  <c r="E8" i="1" s="1"/>
  <c r="F17" i="1"/>
  <c r="A18" i="1"/>
  <c r="B18" i="1" s="1"/>
  <c r="A19" i="1"/>
  <c r="B19" i="1" l="1"/>
  <c r="A20" i="1"/>
  <c r="C18" i="1"/>
  <c r="D18" i="1" s="1"/>
  <c r="E18" i="1" s="1"/>
  <c r="F18" i="1" s="1"/>
  <c r="G18" i="1" l="1"/>
  <c r="C19" i="1"/>
  <c r="D19" i="1" s="1"/>
  <c r="E19" i="1" s="1"/>
  <c r="F19" i="1" s="1"/>
  <c r="H18" i="1"/>
  <c r="B20" i="1"/>
  <c r="A21" i="1"/>
  <c r="H19" i="1" l="1"/>
  <c r="G19" i="1"/>
  <c r="A22" i="1"/>
  <c r="B21" i="1"/>
  <c r="C20" i="1"/>
  <c r="D20" i="1" s="1"/>
  <c r="E20" i="1" s="1"/>
  <c r="F20" i="1" s="1"/>
  <c r="C22" i="1" l="1"/>
  <c r="D22" i="1" s="1"/>
  <c r="E22" i="1" s="1"/>
  <c r="F22" i="1" s="1"/>
  <c r="B22" i="1"/>
  <c r="A23" i="1"/>
  <c r="G20" i="1"/>
  <c r="H20" i="1" s="1"/>
  <c r="C21" i="1"/>
  <c r="D21" i="1" s="1"/>
  <c r="E21" i="1" s="1"/>
  <c r="F21" i="1" s="1"/>
  <c r="G22" i="1" l="1"/>
  <c r="H22" i="1" s="1"/>
  <c r="G21" i="1"/>
  <c r="H21" i="1" s="1"/>
  <c r="C23" i="1"/>
  <c r="A24" i="1"/>
  <c r="B23" i="1"/>
  <c r="D23" i="1"/>
  <c r="E23" i="1" s="1"/>
  <c r="F23" i="1" s="1"/>
  <c r="G23" i="1" l="1"/>
  <c r="H23" i="1" s="1"/>
  <c r="C24" i="1"/>
  <c r="B24" i="1"/>
  <c r="D24" i="1" s="1"/>
  <c r="E24" i="1" s="1"/>
  <c r="F24" i="1" s="1"/>
  <c r="A25" i="1"/>
  <c r="G24" i="1" l="1"/>
  <c r="H24" i="1" s="1"/>
  <c r="C25" i="1"/>
  <c r="B25" i="1"/>
  <c r="D25" i="1" s="1"/>
  <c r="E25" i="1" s="1"/>
  <c r="F25" i="1" s="1"/>
  <c r="A26" i="1"/>
  <c r="G25" i="1" l="1"/>
  <c r="H25" i="1"/>
  <c r="C26" i="1"/>
  <c r="B26" i="1"/>
  <c r="D26" i="1"/>
  <c r="E26" i="1" s="1"/>
  <c r="F26" i="1" s="1"/>
  <c r="A27" i="1"/>
  <c r="G26" i="1" l="1"/>
  <c r="H26" i="1"/>
  <c r="C27" i="1"/>
  <c r="D27" i="1" s="1"/>
  <c r="E27" i="1" s="1"/>
  <c r="F27" i="1" s="1"/>
  <c r="B27" i="1"/>
  <c r="A28" i="1"/>
  <c r="G27" i="1" l="1"/>
  <c r="H27" i="1"/>
  <c r="C28" i="1"/>
  <c r="D28" i="1" s="1"/>
  <c r="E28" i="1" s="1"/>
  <c r="F28" i="1" s="1"/>
  <c r="B28" i="1"/>
  <c r="A29" i="1"/>
  <c r="G28" i="1" l="1"/>
  <c r="H28" i="1"/>
  <c r="C29" i="1"/>
  <c r="D29" i="1" s="1"/>
  <c r="E29" i="1" s="1"/>
  <c r="F29" i="1" s="1"/>
  <c r="A30" i="1"/>
  <c r="B29" i="1"/>
  <c r="G29" i="1" l="1"/>
  <c r="H29" i="1"/>
  <c r="C30" i="1"/>
  <c r="B30" i="1"/>
  <c r="D30" i="1" s="1"/>
  <c r="E30" i="1" s="1"/>
  <c r="F30" i="1" s="1"/>
  <c r="A31" i="1"/>
  <c r="G30" i="1" l="1"/>
  <c r="H30" i="1"/>
  <c r="C31" i="1"/>
  <c r="B31" i="1"/>
  <c r="D31" i="1" s="1"/>
  <c r="E31" i="1" s="1"/>
  <c r="F31" i="1" s="1"/>
  <c r="A32" i="1"/>
  <c r="G31" i="1" l="1"/>
  <c r="H31" i="1"/>
  <c r="C32" i="1"/>
  <c r="B32" i="1"/>
  <c r="D32" i="1" s="1"/>
  <c r="E32" i="1" s="1"/>
  <c r="F32" i="1" s="1"/>
  <c r="A33" i="1"/>
  <c r="G32" i="1" l="1"/>
  <c r="H32" i="1"/>
  <c r="C33" i="1"/>
  <c r="D33" i="1" s="1"/>
  <c r="E33" i="1" s="1"/>
  <c r="F33" i="1" s="1"/>
  <c r="B33" i="1"/>
  <c r="A34" i="1"/>
  <c r="G33" i="1" l="1"/>
  <c r="H33" i="1"/>
  <c r="C34" i="1"/>
  <c r="B34" i="1"/>
  <c r="D34" i="1"/>
  <c r="E34" i="1" s="1"/>
  <c r="F34" i="1" s="1"/>
  <c r="A35" i="1"/>
  <c r="G34" i="1" l="1"/>
  <c r="H34" i="1"/>
  <c r="C35" i="1"/>
  <c r="D35" i="1" s="1"/>
  <c r="E35" i="1" s="1"/>
  <c r="F35" i="1" s="1"/>
  <c r="B35" i="1"/>
  <c r="A36" i="1"/>
  <c r="G35" i="1" l="1"/>
  <c r="H35" i="1"/>
  <c r="C36" i="1"/>
  <c r="B36" i="1"/>
  <c r="D36" i="1" s="1"/>
  <c r="E36" i="1" s="1"/>
  <c r="F36" i="1" s="1"/>
  <c r="A37" i="1"/>
  <c r="G36" i="1" l="1"/>
  <c r="H36" i="1"/>
  <c r="C37" i="1"/>
  <c r="B37" i="1"/>
  <c r="D37" i="1" s="1"/>
  <c r="E37" i="1" s="1"/>
  <c r="F37" i="1" s="1"/>
  <c r="A38" i="1"/>
  <c r="G37" i="1" l="1"/>
  <c r="H37" i="1"/>
  <c r="C38" i="1"/>
  <c r="B38" i="1"/>
  <c r="D38" i="1" s="1"/>
  <c r="E38" i="1" s="1"/>
  <c r="F38" i="1" s="1"/>
  <c r="A39" i="1"/>
  <c r="G38" i="1" l="1"/>
  <c r="H38" i="1"/>
  <c r="C39" i="1"/>
  <c r="D39" i="1"/>
  <c r="E39" i="1" s="1"/>
  <c r="F39" i="1" s="1"/>
  <c r="B39" i="1"/>
  <c r="A40" i="1"/>
  <c r="G39" i="1" l="1"/>
  <c r="H39" i="1"/>
  <c r="C40" i="1"/>
  <c r="D40" i="1" s="1"/>
  <c r="E40" i="1" s="1"/>
  <c r="F40" i="1" s="1"/>
  <c r="B40" i="1"/>
  <c r="A41" i="1"/>
  <c r="G40" i="1" l="1"/>
  <c r="H40" i="1"/>
  <c r="C41" i="1"/>
  <c r="A42" i="1"/>
  <c r="B41" i="1"/>
  <c r="D41" i="1" s="1"/>
  <c r="E41" i="1" s="1"/>
  <c r="F41" i="1" s="1"/>
  <c r="G41" i="1" l="1"/>
  <c r="H41" i="1"/>
  <c r="C42" i="1"/>
  <c r="B42" i="1"/>
  <c r="D42" i="1"/>
  <c r="A43" i="1"/>
  <c r="F42" i="1"/>
  <c r="G42" i="1" s="1"/>
  <c r="H42" i="1" s="1"/>
  <c r="E42" i="1"/>
  <c r="C43" i="1" l="1"/>
  <c r="E43" i="1"/>
  <c r="B43" i="1"/>
  <c r="A44" i="1"/>
  <c r="D43" i="1"/>
  <c r="F43" i="1"/>
  <c r="G43" i="1" s="1"/>
  <c r="H43" i="1" s="1"/>
  <c r="C44" i="1" l="1"/>
  <c r="B44" i="1"/>
  <c r="A45" i="1"/>
  <c r="D44" i="1"/>
  <c r="E44" i="1"/>
  <c r="F44" i="1"/>
  <c r="G44" i="1" s="1"/>
  <c r="H44" i="1" s="1"/>
  <c r="C45" i="1" l="1"/>
  <c r="E45" i="1"/>
  <c r="D45" i="1"/>
  <c r="F45" i="1"/>
  <c r="G45" i="1" s="1"/>
  <c r="H45" i="1" s="1"/>
  <c r="B45" i="1"/>
  <c r="A46" i="1"/>
  <c r="C46" i="1" l="1"/>
  <c r="B46" i="1"/>
  <c r="F46" i="1"/>
  <c r="G46" i="1" s="1"/>
  <c r="H46" i="1" s="1"/>
  <c r="E46" i="1"/>
  <c r="A47" i="1"/>
  <c r="D46" i="1"/>
  <c r="C47" i="1" l="1"/>
  <c r="E47" i="1"/>
  <c r="F47" i="1"/>
  <c r="G47" i="1" s="1"/>
  <c r="H47" i="1" s="1"/>
  <c r="A48" i="1"/>
  <c r="B47" i="1"/>
  <c r="D47" i="1"/>
  <c r="C48" i="1" l="1"/>
  <c r="B48" i="1"/>
  <c r="E48" i="1"/>
  <c r="A49" i="1"/>
  <c r="F48" i="1"/>
  <c r="G48" i="1" s="1"/>
  <c r="H48" i="1" s="1"/>
  <c r="D48" i="1"/>
  <c r="C49" i="1" l="1"/>
  <c r="E49" i="1"/>
  <c r="D49" i="1"/>
  <c r="A50" i="1"/>
  <c r="B49" i="1"/>
  <c r="F49" i="1"/>
  <c r="G49" i="1" s="1"/>
  <c r="H49" i="1" s="1"/>
  <c r="C50" i="1" l="1"/>
  <c r="B50" i="1"/>
  <c r="D50" i="1"/>
  <c r="E50" i="1"/>
  <c r="A51" i="1"/>
  <c r="F50" i="1"/>
  <c r="G50" i="1" s="1"/>
  <c r="H50" i="1" s="1"/>
  <c r="C51" i="1" l="1"/>
  <c r="E51" i="1"/>
  <c r="B51" i="1"/>
  <c r="A52" i="1"/>
  <c r="D51" i="1"/>
  <c r="F51" i="1"/>
  <c r="G51" i="1" s="1"/>
  <c r="H51" i="1" s="1"/>
  <c r="C52" i="1" l="1"/>
  <c r="B52" i="1"/>
  <c r="A53" i="1"/>
  <c r="E52" i="1"/>
  <c r="F52" i="1"/>
  <c r="G52" i="1" s="1"/>
  <c r="H52" i="1" s="1"/>
  <c r="D52" i="1"/>
  <c r="C53" i="1" l="1"/>
  <c r="E53" i="1"/>
  <c r="F53" i="1"/>
  <c r="G53" i="1" s="1"/>
  <c r="H53" i="1" s="1"/>
  <c r="A54" i="1"/>
  <c r="D53" i="1"/>
  <c r="B53" i="1"/>
  <c r="C54" i="1" l="1"/>
  <c r="B54" i="1"/>
  <c r="F54" i="1"/>
  <c r="G54" i="1" s="1"/>
  <c r="H54" i="1" s="1"/>
  <c r="A55" i="1"/>
  <c r="E54" i="1"/>
  <c r="D54" i="1"/>
  <c r="C55" i="1" l="1"/>
  <c r="E55" i="1"/>
  <c r="F55" i="1"/>
  <c r="G55" i="1" s="1"/>
  <c r="H55" i="1" s="1"/>
  <c r="A56" i="1"/>
  <c r="B55" i="1"/>
  <c r="D55" i="1"/>
  <c r="C56" i="1" l="1"/>
  <c r="B56" i="1"/>
  <c r="E56" i="1"/>
  <c r="D56" i="1"/>
  <c r="F56" i="1"/>
  <c r="G56" i="1" s="1"/>
  <c r="H56" i="1" s="1"/>
  <c r="A57" i="1"/>
  <c r="C57" i="1" l="1"/>
  <c r="E57" i="1"/>
  <c r="D57" i="1"/>
  <c r="B57" i="1"/>
  <c r="F57" i="1"/>
  <c r="G57" i="1" s="1"/>
  <c r="H57" i="1" s="1"/>
  <c r="A58" i="1"/>
  <c r="C58" i="1" l="1"/>
  <c r="B58" i="1"/>
  <c r="D58" i="1"/>
  <c r="E58" i="1"/>
  <c r="F58" i="1"/>
  <c r="G58" i="1" s="1"/>
  <c r="H58" i="1" s="1"/>
  <c r="A59" i="1"/>
  <c r="C59" i="1" l="1"/>
  <c r="E59" i="1"/>
  <c r="B59" i="1"/>
  <c r="A60" i="1"/>
  <c r="F59" i="1"/>
  <c r="G59" i="1" s="1"/>
  <c r="H59" i="1" s="1"/>
  <c r="D59" i="1"/>
  <c r="B60" i="1" l="1"/>
  <c r="F60" i="1"/>
  <c r="G60" i="1" s="1"/>
  <c r="H60" i="1" s="1"/>
  <c r="E60" i="1"/>
  <c r="D60" i="1"/>
  <c r="A61" i="1"/>
  <c r="C60" i="1"/>
  <c r="B61" i="1" l="1"/>
  <c r="F61" i="1"/>
  <c r="G61" i="1" s="1"/>
  <c r="H61" i="1" s="1"/>
  <c r="D61" i="1"/>
  <c r="A62" i="1"/>
  <c r="E61" i="1"/>
  <c r="C61" i="1"/>
  <c r="B62" i="1" l="1"/>
  <c r="F62" i="1"/>
  <c r="G62" i="1" s="1"/>
  <c r="H62" i="1" s="1"/>
  <c r="D62" i="1"/>
  <c r="E62" i="1"/>
  <c r="C62" i="1"/>
  <c r="A63" i="1"/>
  <c r="B63" i="1" l="1"/>
  <c r="F63" i="1"/>
  <c r="G63" i="1" s="1"/>
  <c r="H63" i="1" s="1"/>
  <c r="D63" i="1"/>
  <c r="A64" i="1"/>
  <c r="C63" i="1"/>
  <c r="E63" i="1"/>
  <c r="B64" i="1" l="1"/>
  <c r="F64" i="1"/>
  <c r="G64" i="1" s="1"/>
  <c r="H64" i="1" s="1"/>
  <c r="C64" i="1"/>
  <c r="A65" i="1"/>
  <c r="D64" i="1"/>
  <c r="E64" i="1"/>
  <c r="B65" i="1" l="1"/>
  <c r="F65" i="1"/>
  <c r="G65" i="1" s="1"/>
  <c r="H65" i="1" s="1"/>
  <c r="D65" i="1"/>
  <c r="A66" i="1"/>
  <c r="C65" i="1"/>
  <c r="E65" i="1"/>
  <c r="B66" i="1" l="1"/>
  <c r="F66" i="1"/>
  <c r="G66" i="1" s="1"/>
  <c r="H66" i="1" s="1"/>
  <c r="C66" i="1"/>
  <c r="A67" i="1"/>
  <c r="E66" i="1"/>
  <c r="D66" i="1"/>
  <c r="B67" i="1" l="1"/>
  <c r="F67" i="1"/>
  <c r="G67" i="1" s="1"/>
  <c r="H67" i="1" s="1"/>
  <c r="D67" i="1"/>
  <c r="A68" i="1"/>
  <c r="E67" i="1"/>
  <c r="C67" i="1"/>
  <c r="B68" i="1" l="1"/>
  <c r="F68" i="1"/>
  <c r="G68" i="1" s="1"/>
  <c r="H68" i="1" s="1"/>
  <c r="E68" i="1"/>
  <c r="C68" i="1"/>
  <c r="D68" i="1"/>
  <c r="A69" i="1"/>
  <c r="B69" i="1" l="1"/>
  <c r="F69" i="1"/>
  <c r="G69" i="1" s="1"/>
  <c r="H69" i="1" s="1"/>
  <c r="D69" i="1"/>
  <c r="A70" i="1"/>
  <c r="E69" i="1"/>
  <c r="C69" i="1"/>
  <c r="B70" i="1" l="1"/>
  <c r="F70" i="1"/>
  <c r="G70" i="1" s="1"/>
  <c r="H70" i="1" s="1"/>
  <c r="D70" i="1"/>
  <c r="E70" i="1"/>
  <c r="A71" i="1"/>
  <c r="C70" i="1"/>
  <c r="C71" i="1" l="1"/>
  <c r="B71" i="1"/>
  <c r="D71" i="1"/>
  <c r="A72" i="1"/>
  <c r="E71" i="1"/>
  <c r="F71" i="1"/>
  <c r="G71" i="1" s="1"/>
  <c r="H71" i="1" s="1"/>
  <c r="C72" i="1" l="1"/>
  <c r="E72" i="1"/>
  <c r="F72" i="1"/>
  <c r="G72" i="1" s="1"/>
  <c r="H72" i="1" s="1"/>
  <c r="D72" i="1"/>
  <c r="A73" i="1"/>
  <c r="B72" i="1"/>
  <c r="C73" i="1" l="1"/>
  <c r="B73" i="1"/>
  <c r="D73" i="1"/>
  <c r="A74" i="1"/>
  <c r="F73" i="1"/>
  <c r="G73" i="1" s="1"/>
  <c r="H73" i="1" s="1"/>
  <c r="E73" i="1"/>
  <c r="C74" i="1" l="1"/>
  <c r="E74" i="1"/>
  <c r="F74" i="1"/>
  <c r="G74" i="1" s="1"/>
  <c r="H74" i="1" s="1"/>
  <c r="A75" i="1"/>
  <c r="D74" i="1"/>
  <c r="B74" i="1"/>
  <c r="C75" i="1" l="1"/>
  <c r="B75" i="1"/>
  <c r="D75" i="1"/>
  <c r="A76" i="1"/>
  <c r="E75" i="1"/>
  <c r="F75" i="1"/>
  <c r="G75" i="1" s="1"/>
  <c r="H75" i="1" s="1"/>
  <c r="C76" i="1" l="1"/>
  <c r="E76" i="1"/>
  <c r="F76" i="1"/>
  <c r="G76" i="1" s="1"/>
  <c r="H76" i="1" s="1"/>
  <c r="D76" i="1"/>
  <c r="A77" i="1"/>
  <c r="B76" i="1"/>
  <c r="C77" i="1" l="1"/>
  <c r="B77" i="1"/>
  <c r="D77" i="1"/>
  <c r="A78" i="1"/>
  <c r="F77" i="1"/>
  <c r="G77" i="1" s="1"/>
  <c r="H77" i="1" s="1"/>
  <c r="E77" i="1"/>
  <c r="C78" i="1" l="1"/>
  <c r="E78" i="1"/>
  <c r="F78" i="1"/>
  <c r="G78" i="1" s="1"/>
  <c r="H78" i="1" s="1"/>
  <c r="A79" i="1"/>
  <c r="B78" i="1"/>
  <c r="D78" i="1"/>
  <c r="C79" i="1" l="1"/>
  <c r="B79" i="1"/>
  <c r="D79" i="1"/>
  <c r="A80" i="1"/>
  <c r="F79" i="1"/>
  <c r="G79" i="1" s="1"/>
  <c r="H79" i="1" s="1"/>
  <c r="E79" i="1"/>
  <c r="C80" i="1" l="1"/>
  <c r="E80" i="1"/>
  <c r="F80" i="1"/>
  <c r="G80" i="1" s="1"/>
  <c r="H80" i="1" s="1"/>
  <c r="D80" i="1"/>
  <c r="A81" i="1"/>
  <c r="B80" i="1"/>
  <c r="C81" i="1" l="1"/>
  <c r="B81" i="1"/>
  <c r="D81" i="1"/>
  <c r="A82" i="1"/>
  <c r="F81" i="1"/>
  <c r="G81" i="1" s="1"/>
  <c r="H81" i="1" s="1"/>
  <c r="E81" i="1"/>
  <c r="C82" i="1" l="1"/>
  <c r="E82" i="1"/>
  <c r="F82" i="1"/>
  <c r="G82" i="1" s="1"/>
  <c r="H82" i="1" s="1"/>
  <c r="A83" i="1"/>
  <c r="D82" i="1"/>
  <c r="B82" i="1"/>
  <c r="C83" i="1" l="1"/>
  <c r="B83" i="1"/>
  <c r="D83" i="1"/>
  <c r="A84" i="1"/>
  <c r="E83" i="1"/>
  <c r="F83" i="1"/>
  <c r="G83" i="1" s="1"/>
  <c r="H83" i="1" s="1"/>
  <c r="C84" i="1" l="1"/>
  <c r="E84" i="1"/>
  <c r="F84" i="1"/>
  <c r="G84" i="1" s="1"/>
  <c r="H84" i="1" s="1"/>
  <c r="D84" i="1"/>
  <c r="A85" i="1"/>
  <c r="B84" i="1"/>
  <c r="C85" i="1" l="1"/>
  <c r="B85" i="1"/>
  <c r="D85" i="1"/>
  <c r="A86" i="1"/>
  <c r="F85" i="1"/>
  <c r="G85" i="1" s="1"/>
  <c r="H85" i="1" s="1"/>
  <c r="E85" i="1"/>
  <c r="C86" i="1" l="1"/>
  <c r="E86" i="1"/>
  <c r="F86" i="1"/>
  <c r="G86" i="1" s="1"/>
  <c r="H86" i="1" s="1"/>
  <c r="A87" i="1"/>
  <c r="B86" i="1"/>
  <c r="D86" i="1"/>
  <c r="C87" i="1" l="1"/>
  <c r="B87" i="1"/>
  <c r="D87" i="1"/>
  <c r="A88" i="1"/>
  <c r="F87" i="1"/>
  <c r="G87" i="1" s="1"/>
  <c r="H87" i="1" s="1"/>
  <c r="E87" i="1"/>
  <c r="C88" i="1" l="1"/>
  <c r="E88" i="1"/>
  <c r="F88" i="1"/>
  <c r="G88" i="1" s="1"/>
  <c r="H88" i="1" s="1"/>
  <c r="D88" i="1"/>
  <c r="A89" i="1"/>
  <c r="B88" i="1"/>
  <c r="C89" i="1" l="1"/>
  <c r="B89" i="1"/>
  <c r="D89" i="1"/>
  <c r="A90" i="1"/>
  <c r="F89" i="1"/>
  <c r="G89" i="1" s="1"/>
  <c r="H89" i="1" s="1"/>
  <c r="E89" i="1"/>
  <c r="C90" i="1" l="1"/>
  <c r="E90" i="1"/>
  <c r="F90" i="1"/>
  <c r="G90" i="1" s="1"/>
  <c r="H90" i="1" s="1"/>
  <c r="A91" i="1"/>
  <c r="D90" i="1"/>
  <c r="B90" i="1"/>
  <c r="C91" i="1" l="1"/>
  <c r="B91" i="1"/>
  <c r="D91" i="1"/>
  <c r="A92" i="1"/>
  <c r="E91" i="1"/>
  <c r="F91" i="1"/>
  <c r="G91" i="1" s="1"/>
  <c r="H91" i="1" s="1"/>
  <c r="C92" i="1" l="1"/>
  <c r="E92" i="1"/>
  <c r="F92" i="1"/>
  <c r="G92" i="1" s="1"/>
  <c r="H92" i="1" s="1"/>
  <c r="D92" i="1"/>
  <c r="A93" i="1"/>
  <c r="B92" i="1"/>
  <c r="C93" i="1" l="1"/>
  <c r="B93" i="1"/>
  <c r="D93" i="1"/>
  <c r="A94" i="1"/>
  <c r="F93" i="1"/>
  <c r="G93" i="1" s="1"/>
  <c r="H93" i="1" s="1"/>
  <c r="E93" i="1"/>
  <c r="C94" i="1" l="1"/>
  <c r="E94" i="1"/>
  <c r="F94" i="1"/>
  <c r="G94" i="1" s="1"/>
  <c r="H94" i="1" s="1"/>
  <c r="A95" i="1"/>
  <c r="B94" i="1"/>
  <c r="D94" i="1"/>
  <c r="C95" i="1" l="1"/>
  <c r="B95" i="1"/>
  <c r="D95" i="1"/>
  <c r="A96" i="1"/>
  <c r="F95" i="1"/>
  <c r="G95" i="1" s="1"/>
  <c r="H95" i="1" s="1"/>
  <c r="E95" i="1"/>
  <c r="C96" i="1" l="1"/>
  <c r="F96" i="1"/>
  <c r="G96" i="1" s="1"/>
  <c r="H96" i="1" s="1"/>
  <c r="B96" i="1"/>
  <c r="A97" i="1"/>
  <c r="D96" i="1"/>
  <c r="E96" i="1"/>
  <c r="C97" i="1" l="1"/>
  <c r="D97" i="1"/>
  <c r="A98" i="1"/>
  <c r="E97" i="1"/>
  <c r="B97" i="1"/>
  <c r="F97" i="1"/>
  <c r="G97" i="1" s="1"/>
  <c r="H97" i="1" s="1"/>
  <c r="C98" i="1" l="1"/>
  <c r="F98" i="1"/>
  <c r="G98" i="1" s="1"/>
  <c r="H98" i="1" s="1"/>
  <c r="B98" i="1"/>
  <c r="A99" i="1"/>
  <c r="D98" i="1"/>
  <c r="E98" i="1"/>
  <c r="C99" i="1" l="1"/>
  <c r="D99" i="1"/>
  <c r="A100" i="1"/>
  <c r="F99" i="1"/>
  <c r="G99" i="1" s="1"/>
  <c r="H99" i="1" s="1"/>
  <c r="B99" i="1"/>
  <c r="E99" i="1"/>
  <c r="C100" i="1" l="1"/>
  <c r="F100" i="1"/>
  <c r="G100" i="1" s="1"/>
  <c r="H100" i="1" s="1"/>
  <c r="E100" i="1"/>
  <c r="A101" i="1"/>
  <c r="B100" i="1"/>
  <c r="D100" i="1"/>
  <c r="C101" i="1" l="1"/>
  <c r="D101" i="1"/>
  <c r="A102" i="1"/>
  <c r="E101" i="1"/>
  <c r="F101" i="1"/>
  <c r="G101" i="1" s="1"/>
  <c r="H101" i="1" s="1"/>
  <c r="B101" i="1"/>
  <c r="C102" i="1" l="1"/>
  <c r="F102" i="1"/>
  <c r="G102" i="1" s="1"/>
  <c r="H102" i="1" s="1"/>
  <c r="D102" i="1"/>
  <c r="E102" i="1"/>
  <c r="A103" i="1"/>
  <c r="B102" i="1"/>
  <c r="C103" i="1" l="1"/>
  <c r="D103" i="1"/>
  <c r="A104" i="1"/>
  <c r="B103" i="1"/>
  <c r="E103" i="1"/>
  <c r="F103" i="1"/>
  <c r="G103" i="1" s="1"/>
  <c r="H103" i="1" s="1"/>
  <c r="C104" i="1" l="1"/>
  <c r="F104" i="1"/>
  <c r="G104" i="1" s="1"/>
  <c r="H104" i="1" s="1"/>
  <c r="B104" i="1"/>
  <c r="A105" i="1"/>
  <c r="E104" i="1"/>
  <c r="D104" i="1"/>
  <c r="C105" i="1" l="1"/>
  <c r="D105" i="1"/>
  <c r="A106" i="1"/>
  <c r="B105" i="1"/>
  <c r="E105" i="1"/>
  <c r="F105" i="1"/>
  <c r="G105" i="1" s="1"/>
  <c r="H105" i="1" s="1"/>
  <c r="C106" i="1" l="1"/>
  <c r="F106" i="1"/>
  <c r="G106" i="1" s="1"/>
  <c r="H106" i="1" s="1"/>
  <c r="D106" i="1"/>
  <c r="B106" i="1"/>
  <c r="A107" i="1"/>
  <c r="E106" i="1"/>
  <c r="C107" i="1" l="1"/>
  <c r="D107" i="1"/>
  <c r="A108" i="1"/>
  <c r="F107" i="1"/>
  <c r="G107" i="1" s="1"/>
  <c r="H107" i="1" s="1"/>
  <c r="B107" i="1"/>
  <c r="E107" i="1"/>
  <c r="C108" i="1" l="1"/>
  <c r="F108" i="1"/>
  <c r="G108" i="1" s="1"/>
  <c r="H108" i="1" s="1"/>
  <c r="E108" i="1"/>
  <c r="B108" i="1"/>
  <c r="A109" i="1"/>
  <c r="D108" i="1"/>
  <c r="C109" i="1" l="1"/>
  <c r="D109" i="1"/>
  <c r="A110" i="1"/>
  <c r="E109" i="1"/>
  <c r="F109" i="1"/>
  <c r="G109" i="1" s="1"/>
  <c r="H109" i="1" s="1"/>
  <c r="B109" i="1"/>
  <c r="C110" i="1" l="1"/>
  <c r="F110" i="1"/>
  <c r="G110" i="1" s="1"/>
  <c r="H110" i="1" s="1"/>
  <c r="D110" i="1"/>
  <c r="E110" i="1"/>
  <c r="B110" i="1"/>
  <c r="A111" i="1"/>
  <c r="C111" i="1" l="1"/>
  <c r="D111" i="1"/>
  <c r="A112" i="1"/>
  <c r="B111" i="1"/>
  <c r="F111" i="1"/>
  <c r="G111" i="1" s="1"/>
  <c r="H111" i="1" s="1"/>
  <c r="E111" i="1"/>
  <c r="C112" i="1" l="1"/>
  <c r="F112" i="1"/>
  <c r="G112" i="1" s="1"/>
  <c r="H112" i="1" s="1"/>
  <c r="B112" i="1"/>
  <c r="A113" i="1"/>
  <c r="D112" i="1"/>
  <c r="E112" i="1"/>
  <c r="C113" i="1" l="1"/>
  <c r="D113" i="1"/>
  <c r="A114" i="1"/>
  <c r="E113" i="1"/>
  <c r="B113" i="1"/>
  <c r="F113" i="1"/>
  <c r="G113" i="1" s="1"/>
  <c r="H113" i="1" s="1"/>
  <c r="C114" i="1" l="1"/>
  <c r="F114" i="1"/>
  <c r="G114" i="1" s="1"/>
  <c r="H114" i="1" s="1"/>
  <c r="B114" i="1"/>
  <c r="A115" i="1"/>
  <c r="D114" i="1"/>
  <c r="E114" i="1"/>
  <c r="C115" i="1" l="1"/>
  <c r="D115" i="1"/>
  <c r="A116" i="1"/>
  <c r="F115" i="1"/>
  <c r="G115" i="1" s="1"/>
  <c r="H115" i="1" s="1"/>
  <c r="B115" i="1"/>
  <c r="E115" i="1"/>
  <c r="C116" i="1" l="1"/>
  <c r="F116" i="1"/>
  <c r="G116" i="1" s="1"/>
  <c r="H116" i="1" s="1"/>
  <c r="E116" i="1"/>
  <c r="A117" i="1"/>
  <c r="B116" i="1"/>
  <c r="D116" i="1"/>
  <c r="C117" i="1" l="1"/>
  <c r="D117" i="1"/>
  <c r="A118" i="1"/>
  <c r="E117" i="1"/>
  <c r="F117" i="1"/>
  <c r="G117" i="1" s="1"/>
  <c r="H117" i="1" s="1"/>
  <c r="B117" i="1"/>
  <c r="C118" i="1" l="1"/>
  <c r="F118" i="1"/>
  <c r="G118" i="1" s="1"/>
  <c r="H118" i="1" s="1"/>
  <c r="D118" i="1"/>
  <c r="E118" i="1"/>
  <c r="A119" i="1"/>
  <c r="B118" i="1"/>
  <c r="C119" i="1" l="1"/>
  <c r="D119" i="1"/>
  <c r="A120" i="1"/>
  <c r="B119" i="1"/>
  <c r="E119" i="1"/>
  <c r="F119" i="1"/>
  <c r="G119" i="1" s="1"/>
  <c r="H119" i="1" s="1"/>
  <c r="C120" i="1" l="1"/>
  <c r="F120" i="1"/>
  <c r="G120" i="1" s="1"/>
  <c r="H120" i="1" s="1"/>
  <c r="B120" i="1"/>
  <c r="A121" i="1"/>
  <c r="E120" i="1"/>
  <c r="D120" i="1"/>
  <c r="C121" i="1" l="1"/>
  <c r="D121" i="1"/>
  <c r="A122" i="1"/>
  <c r="B121" i="1"/>
  <c r="E121" i="1"/>
  <c r="F121" i="1"/>
  <c r="G121" i="1" s="1"/>
  <c r="H121" i="1" s="1"/>
  <c r="C122" i="1" l="1"/>
  <c r="F122" i="1"/>
  <c r="G122" i="1" s="1"/>
  <c r="H122" i="1" s="1"/>
  <c r="D122" i="1"/>
  <c r="B122" i="1"/>
  <c r="A123" i="1"/>
  <c r="E122" i="1"/>
  <c r="C123" i="1" l="1"/>
  <c r="D123" i="1"/>
  <c r="A124" i="1"/>
  <c r="F123" i="1"/>
  <c r="G123" i="1" s="1"/>
  <c r="H123" i="1" s="1"/>
  <c r="B123" i="1"/>
  <c r="E123" i="1"/>
  <c r="E124" i="1" l="1"/>
  <c r="A125" i="1"/>
  <c r="D124" i="1"/>
  <c r="B124" i="1"/>
  <c r="F124" i="1"/>
  <c r="G124" i="1" s="1"/>
  <c r="H124" i="1" s="1"/>
  <c r="C124" i="1"/>
  <c r="E125" i="1" l="1"/>
  <c r="A126" i="1"/>
  <c r="B125" i="1"/>
  <c r="D125" i="1"/>
  <c r="C125" i="1"/>
  <c r="F125" i="1"/>
  <c r="G125" i="1" s="1"/>
  <c r="H125" i="1" s="1"/>
  <c r="E126" i="1" l="1"/>
  <c r="A127" i="1"/>
  <c r="D126" i="1"/>
  <c r="F126" i="1"/>
  <c r="G126" i="1" s="1"/>
  <c r="H126" i="1" s="1"/>
  <c r="B126" i="1"/>
  <c r="C126" i="1"/>
  <c r="E127" i="1" l="1"/>
  <c r="A128" i="1"/>
  <c r="B127" i="1"/>
  <c r="C127" i="1"/>
  <c r="D127" i="1"/>
  <c r="F127" i="1"/>
  <c r="G127" i="1" s="1"/>
  <c r="H127" i="1" s="1"/>
  <c r="E128" i="1" l="1"/>
  <c r="A129" i="1"/>
  <c r="D128" i="1"/>
  <c r="B128" i="1"/>
  <c r="F128" i="1"/>
  <c r="G128" i="1" s="1"/>
  <c r="H128" i="1" s="1"/>
  <c r="C128" i="1"/>
  <c r="E129" i="1" l="1"/>
  <c r="A130" i="1"/>
  <c r="B129" i="1"/>
  <c r="D129" i="1"/>
  <c r="C129" i="1"/>
  <c r="F129" i="1"/>
  <c r="G129" i="1" s="1"/>
  <c r="H129" i="1" s="1"/>
  <c r="E130" i="1" l="1"/>
  <c r="A131" i="1"/>
  <c r="D130" i="1"/>
  <c r="F130" i="1"/>
  <c r="G130" i="1" s="1"/>
  <c r="H130" i="1" s="1"/>
  <c r="B130" i="1"/>
  <c r="C130" i="1"/>
  <c r="E131" i="1" l="1"/>
  <c r="A132" i="1"/>
  <c r="B131" i="1"/>
  <c r="C131" i="1"/>
  <c r="D131" i="1"/>
  <c r="F131" i="1"/>
  <c r="G131" i="1" s="1"/>
  <c r="H131" i="1" s="1"/>
  <c r="E132" i="1" l="1"/>
  <c r="A133" i="1"/>
  <c r="D132" i="1"/>
  <c r="B132" i="1"/>
  <c r="F132" i="1"/>
  <c r="G132" i="1" s="1"/>
  <c r="H132" i="1" s="1"/>
  <c r="C132" i="1"/>
  <c r="E133" i="1" l="1"/>
  <c r="A134" i="1"/>
  <c r="B133" i="1"/>
  <c r="D133" i="1"/>
  <c r="C133" i="1"/>
  <c r="F133" i="1"/>
  <c r="G133" i="1" s="1"/>
  <c r="H133" i="1" s="1"/>
  <c r="E134" i="1" l="1"/>
  <c r="A135" i="1"/>
  <c r="D134" i="1"/>
  <c r="F134" i="1"/>
  <c r="G134" i="1" s="1"/>
  <c r="H134" i="1" s="1"/>
  <c r="B134" i="1"/>
  <c r="C134" i="1"/>
  <c r="E135" i="1" l="1"/>
  <c r="A136" i="1"/>
  <c r="B135" i="1"/>
  <c r="C135" i="1"/>
  <c r="D135" i="1"/>
  <c r="F135" i="1"/>
  <c r="G135" i="1" s="1"/>
  <c r="H135" i="1" s="1"/>
  <c r="E136" i="1" l="1"/>
  <c r="A137" i="1"/>
  <c r="D136" i="1"/>
  <c r="F136" i="1"/>
  <c r="G136" i="1" s="1"/>
  <c r="H136" i="1" s="1"/>
  <c r="B136" i="1"/>
  <c r="C136" i="1"/>
  <c r="E137" i="1" l="1"/>
  <c r="A138" i="1"/>
  <c r="B137" i="1"/>
  <c r="C137" i="1"/>
  <c r="F137" i="1"/>
  <c r="G137" i="1" s="1"/>
  <c r="H137" i="1" s="1"/>
  <c r="D137" i="1"/>
  <c r="E138" i="1" l="1"/>
  <c r="A139" i="1"/>
  <c r="D138" i="1"/>
  <c r="F138" i="1"/>
  <c r="G138" i="1" s="1"/>
  <c r="H138" i="1" s="1"/>
  <c r="B138" i="1"/>
  <c r="C138" i="1"/>
  <c r="E139" i="1" l="1"/>
  <c r="A140" i="1"/>
  <c r="B139" i="1"/>
  <c r="C139" i="1"/>
  <c r="F139" i="1"/>
  <c r="G139" i="1" s="1"/>
  <c r="H139" i="1" s="1"/>
  <c r="D139" i="1"/>
  <c r="E140" i="1" l="1"/>
  <c r="A141" i="1"/>
  <c r="D140" i="1"/>
  <c r="F140" i="1"/>
  <c r="G140" i="1" s="1"/>
  <c r="H140" i="1" s="1"/>
  <c r="C140" i="1"/>
  <c r="B140" i="1"/>
  <c r="E141" i="1" l="1"/>
  <c r="A142" i="1"/>
  <c r="B141" i="1"/>
  <c r="C141" i="1"/>
  <c r="D141" i="1"/>
  <c r="F141" i="1"/>
  <c r="G141" i="1" s="1"/>
  <c r="H141" i="1" s="1"/>
  <c r="E142" i="1" l="1"/>
  <c r="A143" i="1"/>
  <c r="D142" i="1"/>
  <c r="F142" i="1"/>
  <c r="G142" i="1" s="1"/>
  <c r="H142" i="1" s="1"/>
  <c r="C142" i="1"/>
  <c r="B142" i="1"/>
  <c r="E143" i="1" l="1"/>
  <c r="A144" i="1"/>
  <c r="B143" i="1"/>
  <c r="C143" i="1"/>
  <c r="D143" i="1"/>
  <c r="F143" i="1"/>
  <c r="G143" i="1" s="1"/>
  <c r="H143" i="1" s="1"/>
  <c r="E144" i="1" l="1"/>
  <c r="A145" i="1"/>
  <c r="D144" i="1"/>
  <c r="F144" i="1"/>
  <c r="G144" i="1" s="1"/>
  <c r="H144" i="1" s="1"/>
  <c r="B144" i="1"/>
  <c r="C144" i="1"/>
  <c r="E145" i="1" l="1"/>
  <c r="A146" i="1"/>
  <c r="B145" i="1"/>
  <c r="C145" i="1"/>
  <c r="F145" i="1"/>
  <c r="G145" i="1" s="1"/>
  <c r="H145" i="1" s="1"/>
  <c r="D145" i="1"/>
  <c r="E146" i="1" l="1"/>
  <c r="A147" i="1"/>
  <c r="D146" i="1"/>
  <c r="F146" i="1"/>
  <c r="G146" i="1" s="1"/>
  <c r="H146" i="1" s="1"/>
  <c r="B146" i="1"/>
  <c r="C146" i="1"/>
  <c r="E147" i="1" l="1"/>
  <c r="A148" i="1"/>
  <c r="B147" i="1"/>
  <c r="C147" i="1"/>
  <c r="D147" i="1"/>
  <c r="F147" i="1"/>
  <c r="G147" i="1" s="1"/>
  <c r="H147" i="1" s="1"/>
  <c r="E148" i="1" l="1"/>
  <c r="A149" i="1"/>
  <c r="D148" i="1"/>
  <c r="F148" i="1"/>
  <c r="G148" i="1" s="1"/>
  <c r="H148" i="1" s="1"/>
  <c r="C148" i="1"/>
  <c r="B148" i="1"/>
  <c r="E149" i="1" l="1"/>
  <c r="A150" i="1"/>
  <c r="B149" i="1"/>
  <c r="C149" i="1"/>
  <c r="D149" i="1"/>
  <c r="F149" i="1"/>
  <c r="G149" i="1" s="1"/>
  <c r="H149" i="1" s="1"/>
  <c r="E150" i="1" l="1"/>
  <c r="A151" i="1"/>
  <c r="D150" i="1"/>
  <c r="F150" i="1"/>
  <c r="G150" i="1" s="1"/>
  <c r="H150" i="1" s="1"/>
  <c r="B150" i="1"/>
  <c r="C150" i="1"/>
  <c r="E151" i="1" l="1"/>
  <c r="A152" i="1"/>
  <c r="B151" i="1"/>
  <c r="C151" i="1"/>
  <c r="F151" i="1"/>
  <c r="G151" i="1" s="1"/>
  <c r="H151" i="1" s="1"/>
  <c r="D151" i="1"/>
  <c r="E152" i="1" l="1"/>
  <c r="A153" i="1"/>
  <c r="D152" i="1"/>
  <c r="F152" i="1"/>
  <c r="G152" i="1" s="1"/>
  <c r="H152" i="1" s="1"/>
  <c r="B152" i="1"/>
  <c r="C152" i="1"/>
  <c r="E153" i="1" l="1"/>
  <c r="B153" i="1"/>
  <c r="C153" i="1"/>
  <c r="F153" i="1"/>
  <c r="G153" i="1" s="1"/>
  <c r="H153" i="1" s="1"/>
  <c r="D153" i="1"/>
</calcChain>
</file>

<file path=xl/sharedStrings.xml><?xml version="1.0" encoding="utf-8"?>
<sst xmlns="http://schemas.openxmlformats.org/spreadsheetml/2006/main" count="26" uniqueCount="23">
  <si>
    <t>CUADRO DE AMORTIZACIÓN DE UN PRÉSTAMO</t>
  </si>
  <si>
    <t>Introducción de datos:</t>
  </si>
  <si>
    <t>Capital inicial:</t>
  </si>
  <si>
    <t>Tipo de interés nominal:</t>
  </si>
  <si>
    <t>Resultados:</t>
  </si>
  <si>
    <t>Plazo:</t>
  </si>
  <si>
    <t>Comisión de apertura:</t>
  </si>
  <si>
    <t>Periodicidad:</t>
  </si>
  <si>
    <t>Comisión de gestión:</t>
  </si>
  <si>
    <t>Capital efectivo:</t>
  </si>
  <si>
    <t>T.A.E. real</t>
  </si>
  <si>
    <t>Gastos fijos bancarios:</t>
  </si>
  <si>
    <t>Gastos adicionales:</t>
  </si>
  <si>
    <t>Comisión de cancelación anticipada</t>
  </si>
  <si>
    <t>Prepagable (1) o pospagable (0)</t>
  </si>
  <si>
    <t>Periodos de pago</t>
  </si>
  <si>
    <t xml:space="preserve">Cuota </t>
  </si>
  <si>
    <t>Pago de intereses</t>
  </si>
  <si>
    <t>Amortización del principal</t>
  </si>
  <si>
    <t>Amortización acumulada del principal</t>
  </si>
  <si>
    <t>Capital pendiente</t>
  </si>
  <si>
    <t>Importe de la comisión de cancelación</t>
  </si>
  <si>
    <t>Coste de 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</si>
</sst>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_p_t_a_-;\-* #,##0\ _p_t_a_-;_-* &quot;-&quot;\ _p_t_a_-;_-@_-"/>
    <numFmt numFmtId="165" formatCode="0.000%"/>
    <numFmt numFmtId="166" formatCode="0.0000%"/>
  </numFmts>
  <fonts count="5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1" xfId="0" applyFont="1" applyBorder="1"/>
    <xf numFmtId="164" fontId="3" fillId="0" borderId="0" xfId="1" applyFont="1" applyBorder="1" applyAlignment="1">
      <alignment horizontal="center"/>
    </xf>
    <xf numFmtId="164" fontId="3" fillId="0" borderId="0" xfId="1" applyFont="1" applyAlignment="1">
      <alignment horizontal="center"/>
    </xf>
    <xf numFmtId="0" fontId="3" fillId="0" borderId="2" xfId="0" applyFont="1" applyBorder="1"/>
    <xf numFmtId="9" fontId="3" fillId="0" borderId="0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164" fontId="3" fillId="0" borderId="4" xfId="1" applyFont="1" applyBorder="1" applyAlignment="1">
      <alignment horizontal="center"/>
    </xf>
    <xf numFmtId="0" fontId="3" fillId="0" borderId="5" xfId="0" applyFont="1" applyBorder="1"/>
    <xf numFmtId="164" fontId="3" fillId="0" borderId="6" xfId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1" applyFont="1"/>
    <xf numFmtId="0" fontId="3" fillId="0" borderId="7" xfId="0" applyFont="1" applyBorder="1"/>
    <xf numFmtId="165" fontId="3" fillId="0" borderId="8" xfId="2" applyNumberFormat="1" applyFont="1" applyBorder="1" applyAlignment="1">
      <alignment horizontal="center"/>
    </xf>
    <xf numFmtId="166" fontId="3" fillId="0" borderId="0" xfId="0" applyNumberFormat="1" applyFont="1"/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164" fontId="3" fillId="0" borderId="10" xfId="1" applyFont="1" applyBorder="1" applyAlignment="1"/>
    <xf numFmtId="164" fontId="3" fillId="0" borderId="10" xfId="1" applyFont="1" applyBorder="1" applyAlignment="1">
      <alignment horizontal="center"/>
    </xf>
    <xf numFmtId="164" fontId="3" fillId="0" borderId="0" xfId="1" applyFont="1" applyAlignment="1"/>
    <xf numFmtId="165" fontId="3" fillId="0" borderId="0" xfId="0" applyNumberFormat="1" applyFont="1"/>
    <xf numFmtId="166" fontId="3" fillId="0" borderId="0" xfId="1" applyNumberFormat="1" applyFont="1"/>
    <xf numFmtId="0" fontId="4" fillId="0" borderId="0" xfId="0" applyFont="1"/>
    <xf numFmtId="164" fontId="3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vertical="center" wrapText="1"/>
    </xf>
    <xf numFmtId="0" fontId="2" fillId="0" borderId="0" xfId="0" applyFont="1" applyAlignme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I153"/>
  <sheetViews>
    <sheetView tabSelected="1" workbookViewId="0">
      <selection activeCell="H1" sqref="H1"/>
    </sheetView>
  </sheetViews>
  <sheetFormatPr baseColWidth="10" defaultRowHeight="12.75" x14ac:dyDescent="0.2"/>
  <cols>
    <col min="1" max="1" width="30.7109375" style="1" bestFit="1" customWidth="1"/>
    <col min="2" max="2" width="14.42578125" style="1" bestFit="1" customWidth="1"/>
    <col min="3" max="3" width="14.42578125" style="1" customWidth="1"/>
    <col min="4" max="4" width="19.140625" style="1" bestFit="1" customWidth="1"/>
    <col min="5" max="6" width="14.42578125" style="1" bestFit="1" customWidth="1"/>
    <col min="7" max="7" width="15.42578125" style="1" bestFit="1" customWidth="1"/>
    <col min="8" max="8" width="14.42578125" style="1" bestFit="1" customWidth="1"/>
    <col min="9" max="16384" width="11.42578125" style="1"/>
  </cols>
  <sheetData>
    <row r="1" spans="1:9" ht="20.25" x14ac:dyDescent="0.3">
      <c r="A1" s="34" t="s">
        <v>0</v>
      </c>
      <c r="B1" s="34"/>
      <c r="C1" s="34"/>
      <c r="D1" s="34"/>
      <c r="E1" s="34"/>
      <c r="F1" s="34"/>
      <c r="G1" s="34"/>
      <c r="H1" s="34"/>
    </row>
    <row r="2" spans="1:9" ht="13.5" thickBot="1" x14ac:dyDescent="0.25">
      <c r="A2" s="1" t="s">
        <v>1</v>
      </c>
    </row>
    <row r="3" spans="1:9" x14ac:dyDescent="0.2">
      <c r="A3" s="2" t="s">
        <v>2</v>
      </c>
      <c r="B3" s="3">
        <v>120000</v>
      </c>
      <c r="C3" s="4"/>
    </row>
    <row r="4" spans="1:9" ht="13.5" thickBot="1" x14ac:dyDescent="0.25">
      <c r="A4" s="5" t="s">
        <v>3</v>
      </c>
      <c r="B4" s="6">
        <v>0.04</v>
      </c>
      <c r="C4" s="7"/>
      <c r="D4" s="1" t="s">
        <v>4</v>
      </c>
      <c r="G4" s="29"/>
    </row>
    <row r="5" spans="1:9" x14ac:dyDescent="0.2">
      <c r="A5" s="5" t="s">
        <v>5</v>
      </c>
      <c r="B5" s="8">
        <v>2</v>
      </c>
      <c r="C5" s="9"/>
      <c r="D5" s="10" t="s">
        <v>6</v>
      </c>
      <c r="E5" s="11">
        <f>B7*B3</f>
        <v>360</v>
      </c>
    </row>
    <row r="6" spans="1:9" x14ac:dyDescent="0.2">
      <c r="A6" s="5" t="s">
        <v>7</v>
      </c>
      <c r="B6" s="8">
        <v>12</v>
      </c>
      <c r="C6" s="9"/>
      <c r="D6" s="12" t="s">
        <v>8</v>
      </c>
      <c r="E6" s="13">
        <f>B8*B3</f>
        <v>600</v>
      </c>
    </row>
    <row r="7" spans="1:9" x14ac:dyDescent="0.2">
      <c r="A7" s="5" t="s">
        <v>6</v>
      </c>
      <c r="B7" s="14">
        <v>3.0000000000000001E-3</v>
      </c>
      <c r="C7" s="15"/>
      <c r="D7" s="12" t="s">
        <v>9</v>
      </c>
      <c r="E7" s="16">
        <f>B3-E5-E6-B9-B10</f>
        <v>118650</v>
      </c>
      <c r="G7" s="17"/>
    </row>
    <row r="8" spans="1:9" ht="13.5" thickBot="1" x14ac:dyDescent="0.25">
      <c r="A8" s="5" t="s">
        <v>8</v>
      </c>
      <c r="B8" s="14">
        <v>5.0000000000000001E-3</v>
      </c>
      <c r="C8" s="15"/>
      <c r="D8" s="18" t="s">
        <v>10</v>
      </c>
      <c r="E8" s="19">
        <f>EFFECT(RATE(B5*B6,PMT(B4/B6,B5*B6,B3,,B12),E7,,B12,0.1)*B6,B6)</f>
        <v>5.2275183217476595E-2</v>
      </c>
      <c r="G8" s="17"/>
    </row>
    <row r="9" spans="1:9" x14ac:dyDescent="0.2">
      <c r="A9" s="5" t="s">
        <v>11</v>
      </c>
      <c r="B9" s="8">
        <v>300</v>
      </c>
      <c r="C9" s="9"/>
      <c r="F9" s="20"/>
    </row>
    <row r="10" spans="1:9" x14ac:dyDescent="0.2">
      <c r="A10" s="5" t="s">
        <v>12</v>
      </c>
      <c r="B10" s="8">
        <v>90</v>
      </c>
      <c r="C10" s="9"/>
      <c r="G10" s="30"/>
    </row>
    <row r="11" spans="1:9" ht="18" x14ac:dyDescent="0.25">
      <c r="A11" s="5" t="s">
        <v>13</v>
      </c>
      <c r="B11" s="6">
        <v>0.01</v>
      </c>
      <c r="C11" s="7"/>
      <c r="E11" s="4"/>
      <c r="F11" s="31"/>
    </row>
    <row r="12" spans="1:9" ht="13.5" thickBot="1" x14ac:dyDescent="0.25">
      <c r="A12" s="21" t="s">
        <v>14</v>
      </c>
      <c r="B12" s="8">
        <v>0</v>
      </c>
      <c r="C12" s="9"/>
    </row>
    <row r="13" spans="1:9" x14ac:dyDescent="0.2">
      <c r="A13" s="22"/>
      <c r="B13" s="8"/>
      <c r="C13" s="9"/>
    </row>
    <row r="14" spans="1:9" x14ac:dyDescent="0.2">
      <c r="A14" s="1" t="s">
        <v>4</v>
      </c>
    </row>
    <row r="16" spans="1:9" ht="45.75" customHeight="1" x14ac:dyDescent="0.2">
      <c r="A16" s="23" t="s">
        <v>15</v>
      </c>
      <c r="B16" s="24" t="s">
        <v>16</v>
      </c>
      <c r="C16" s="24" t="s">
        <v>17</v>
      </c>
      <c r="D16" s="24" t="s">
        <v>18</v>
      </c>
      <c r="E16" s="24" t="s">
        <v>19</v>
      </c>
      <c r="F16" s="24" t="s">
        <v>20</v>
      </c>
      <c r="G16" s="24" t="s">
        <v>21</v>
      </c>
      <c r="H16" s="24" t="s">
        <v>22</v>
      </c>
      <c r="I16" s="9"/>
    </row>
    <row r="17" spans="1:9" ht="15" customHeight="1" x14ac:dyDescent="0.2">
      <c r="A17" s="23">
        <v>0</v>
      </c>
      <c r="B17" s="24"/>
      <c r="C17" s="24"/>
      <c r="D17" s="24"/>
      <c r="E17" s="24"/>
      <c r="F17" s="33">
        <f>B3</f>
        <v>120000</v>
      </c>
      <c r="G17" s="24"/>
      <c r="H17" s="24"/>
      <c r="I17" s="9"/>
    </row>
    <row r="18" spans="1:9" x14ac:dyDescent="0.2">
      <c r="A18" s="25">
        <f t="shared" ref="A18:A50" si="0">IF(A17&lt;$B$5*$B$6,A17+1,"")</f>
        <v>1</v>
      </c>
      <c r="B18" s="27">
        <f>IF(A18="","",-PMT($B$4/$B$6,$B$5*$B$6,$B$3,,$B$12))</f>
        <v>5210.9906604928865</v>
      </c>
      <c r="C18" s="26">
        <f>IF(A18="","",$B$4/$B$6*F17)</f>
        <v>400</v>
      </c>
      <c r="D18" s="27">
        <f t="shared" ref="D18:D41" si="1">IF(A18="","",B18-C18)</f>
        <v>4810.9906604928865</v>
      </c>
      <c r="E18" s="27">
        <f>IF(A18="","",D18+E17)</f>
        <v>4810.9906604928865</v>
      </c>
      <c r="F18" s="27">
        <f>IF(A18="","",$F$17-E18)</f>
        <v>115189.00933950712</v>
      </c>
      <c r="G18" s="27">
        <f>IF(A18="","",$B$11*F18)</f>
        <v>1151.8900933950713</v>
      </c>
      <c r="H18" s="32">
        <f>IF(A18="","",F18+G18)</f>
        <v>116340.89943290218</v>
      </c>
    </row>
    <row r="19" spans="1:9" x14ac:dyDescent="0.2">
      <c r="A19" s="25">
        <f t="shared" si="0"/>
        <v>2</v>
      </c>
      <c r="B19" s="27">
        <f t="shared" ref="B19:B41" si="2">IF(A19="","",-PMT($B$4/$B$6,$B$5*$B$6,$B$3,,$B$12))</f>
        <v>5210.9906604928865</v>
      </c>
      <c r="C19" s="26">
        <f t="shared" ref="C19:C41" si="3">IF(A19="","",$B$4/$B$6*F18)</f>
        <v>383.96336446502374</v>
      </c>
      <c r="D19" s="27">
        <f t="shared" si="1"/>
        <v>4827.0272960278626</v>
      </c>
      <c r="E19" s="27">
        <f t="shared" ref="E19:E40" si="4">IF(A19="","",D19+E18)</f>
        <v>9638.0179565207491</v>
      </c>
      <c r="F19" s="27">
        <f t="shared" ref="F19:F41" si="5">IF(A19="","",$F$17-E19)</f>
        <v>110361.98204347925</v>
      </c>
      <c r="G19" s="27">
        <f t="shared" ref="G19:G41" si="6">IF(A19="","",$B$11*F19)</f>
        <v>1103.6198204347925</v>
      </c>
      <c r="H19" s="32">
        <f t="shared" ref="H19:H41" si="7">IF(A19="","",F19+G19)</f>
        <v>111465.60186391404</v>
      </c>
    </row>
    <row r="20" spans="1:9" x14ac:dyDescent="0.2">
      <c r="A20" s="25">
        <f t="shared" si="0"/>
        <v>3</v>
      </c>
      <c r="B20" s="27">
        <f t="shared" si="2"/>
        <v>5210.9906604928865</v>
      </c>
      <c r="C20" s="26">
        <f t="shared" si="3"/>
        <v>367.8732734782642</v>
      </c>
      <c r="D20" s="27">
        <f t="shared" si="1"/>
        <v>4843.1173870146222</v>
      </c>
      <c r="E20" s="27">
        <f t="shared" si="4"/>
        <v>14481.13534353537</v>
      </c>
      <c r="F20" s="27">
        <f t="shared" si="5"/>
        <v>105518.86465646463</v>
      </c>
      <c r="G20" s="27">
        <f t="shared" si="6"/>
        <v>1055.1886465646464</v>
      </c>
      <c r="H20" s="32">
        <f t="shared" si="7"/>
        <v>106574.05330302929</v>
      </c>
    </row>
    <row r="21" spans="1:9" x14ac:dyDescent="0.2">
      <c r="A21" s="25">
        <f t="shared" si="0"/>
        <v>4</v>
      </c>
      <c r="B21" s="27">
        <f t="shared" si="2"/>
        <v>5210.9906604928865</v>
      </c>
      <c r="C21" s="26">
        <f t="shared" si="3"/>
        <v>351.72954885488213</v>
      </c>
      <c r="D21" s="27">
        <f t="shared" si="1"/>
        <v>4859.261111638004</v>
      </c>
      <c r="E21" s="27">
        <f t="shared" si="4"/>
        <v>19340.396455173373</v>
      </c>
      <c r="F21" s="27">
        <f t="shared" si="5"/>
        <v>100659.60354482662</v>
      </c>
      <c r="G21" s="27">
        <f t="shared" si="6"/>
        <v>1006.5960354482662</v>
      </c>
      <c r="H21" s="32">
        <f t="shared" si="7"/>
        <v>101666.19958027489</v>
      </c>
    </row>
    <row r="22" spans="1:9" x14ac:dyDescent="0.2">
      <c r="A22" s="25">
        <f t="shared" si="0"/>
        <v>5</v>
      </c>
      <c r="B22" s="27">
        <f t="shared" si="2"/>
        <v>5210.9906604928865</v>
      </c>
      <c r="C22" s="26">
        <f t="shared" si="3"/>
        <v>335.53201181608875</v>
      </c>
      <c r="D22" s="27">
        <f t="shared" si="1"/>
        <v>4875.4586486767976</v>
      </c>
      <c r="E22" s="27">
        <f t="shared" si="4"/>
        <v>24215.855103850172</v>
      </c>
      <c r="F22" s="27">
        <f t="shared" si="5"/>
        <v>95784.144896149824</v>
      </c>
      <c r="G22" s="27">
        <f t="shared" si="6"/>
        <v>957.84144896149826</v>
      </c>
      <c r="H22" s="32">
        <f t="shared" si="7"/>
        <v>96741.98634511132</v>
      </c>
    </row>
    <row r="23" spans="1:9" x14ac:dyDescent="0.2">
      <c r="A23" s="25">
        <f t="shared" si="0"/>
        <v>6</v>
      </c>
      <c r="B23" s="27">
        <f t="shared" si="2"/>
        <v>5210.9906604928865</v>
      </c>
      <c r="C23" s="26">
        <f t="shared" si="3"/>
        <v>319.28048298716612</v>
      </c>
      <c r="D23" s="27">
        <f t="shared" si="1"/>
        <v>4891.7101775057199</v>
      </c>
      <c r="E23" s="27">
        <f t="shared" si="4"/>
        <v>29107.565281355892</v>
      </c>
      <c r="F23" s="27">
        <f t="shared" si="5"/>
        <v>90892.434718644101</v>
      </c>
      <c r="G23" s="27">
        <f t="shared" si="6"/>
        <v>908.92434718644108</v>
      </c>
      <c r="H23" s="32">
        <f t="shared" si="7"/>
        <v>91801.359065830547</v>
      </c>
    </row>
    <row r="24" spans="1:9" x14ac:dyDescent="0.2">
      <c r="A24" s="25">
        <f t="shared" si="0"/>
        <v>7</v>
      </c>
      <c r="B24" s="27">
        <f t="shared" si="2"/>
        <v>5210.9906604928865</v>
      </c>
      <c r="C24" s="26">
        <f t="shared" si="3"/>
        <v>302.97478239548036</v>
      </c>
      <c r="D24" s="27">
        <f t="shared" si="1"/>
        <v>4908.0158780974061</v>
      </c>
      <c r="E24" s="27">
        <f t="shared" si="4"/>
        <v>34015.581159453301</v>
      </c>
      <c r="F24" s="27">
        <f t="shared" si="5"/>
        <v>85984.418840546699</v>
      </c>
      <c r="G24" s="27">
        <f t="shared" si="6"/>
        <v>859.84418840546698</v>
      </c>
      <c r="H24" s="32">
        <f t="shared" si="7"/>
        <v>86844.263028952162</v>
      </c>
    </row>
    <row r="25" spans="1:9" x14ac:dyDescent="0.2">
      <c r="A25" s="25">
        <f t="shared" si="0"/>
        <v>8</v>
      </c>
      <c r="B25" s="27">
        <f t="shared" si="2"/>
        <v>5210.9906604928865</v>
      </c>
      <c r="C25" s="26">
        <f t="shared" si="3"/>
        <v>286.61472946848903</v>
      </c>
      <c r="D25" s="27">
        <f t="shared" si="1"/>
        <v>4924.3759310243977</v>
      </c>
      <c r="E25" s="27">
        <f t="shared" si="4"/>
        <v>38939.957090477699</v>
      </c>
      <c r="F25" s="27">
        <f t="shared" si="5"/>
        <v>81060.042909522308</v>
      </c>
      <c r="G25" s="27">
        <f t="shared" si="6"/>
        <v>810.60042909522315</v>
      </c>
      <c r="H25" s="32">
        <f t="shared" si="7"/>
        <v>81870.643338617534</v>
      </c>
    </row>
    <row r="26" spans="1:9" x14ac:dyDescent="0.2">
      <c r="A26" s="25">
        <f t="shared" si="0"/>
        <v>9</v>
      </c>
      <c r="B26" s="27">
        <f t="shared" si="2"/>
        <v>5210.9906604928865</v>
      </c>
      <c r="C26" s="26">
        <f t="shared" si="3"/>
        <v>270.20014303174105</v>
      </c>
      <c r="D26" s="27">
        <f t="shared" si="1"/>
        <v>4940.7905174611451</v>
      </c>
      <c r="E26" s="27">
        <f t="shared" si="4"/>
        <v>43880.747607938843</v>
      </c>
      <c r="F26" s="27">
        <f t="shared" si="5"/>
        <v>76119.252392061157</v>
      </c>
      <c r="G26" s="27">
        <f t="shared" si="6"/>
        <v>761.19252392061162</v>
      </c>
      <c r="H26" s="32">
        <f t="shared" si="7"/>
        <v>76880.444915981774</v>
      </c>
    </row>
    <row r="27" spans="1:9" x14ac:dyDescent="0.2">
      <c r="A27" s="25">
        <f t="shared" si="0"/>
        <v>10</v>
      </c>
      <c r="B27" s="27">
        <f t="shared" si="2"/>
        <v>5210.9906604928865</v>
      </c>
      <c r="C27" s="26">
        <f t="shared" si="3"/>
        <v>253.73084130687053</v>
      </c>
      <c r="D27" s="27">
        <f t="shared" si="1"/>
        <v>4957.2598191860161</v>
      </c>
      <c r="E27" s="27">
        <f t="shared" si="4"/>
        <v>48838.00742712486</v>
      </c>
      <c r="F27" s="27">
        <f t="shared" si="5"/>
        <v>71161.99257287514</v>
      </c>
      <c r="G27" s="27">
        <f t="shared" si="6"/>
        <v>711.61992572875147</v>
      </c>
      <c r="H27" s="32">
        <f t="shared" si="7"/>
        <v>71873.612498603892</v>
      </c>
    </row>
    <row r="28" spans="1:9" x14ac:dyDescent="0.2">
      <c r="A28" s="25">
        <f t="shared" si="0"/>
        <v>11</v>
      </c>
      <c r="B28" s="27">
        <f t="shared" si="2"/>
        <v>5210.9906604928865</v>
      </c>
      <c r="C28" s="26">
        <f t="shared" si="3"/>
        <v>237.20664190958382</v>
      </c>
      <c r="D28" s="27">
        <f t="shared" si="1"/>
        <v>4973.7840185833029</v>
      </c>
      <c r="E28" s="27">
        <f t="shared" si="4"/>
        <v>53811.791445708164</v>
      </c>
      <c r="F28" s="27">
        <f t="shared" si="5"/>
        <v>66188.208554291836</v>
      </c>
      <c r="G28" s="27">
        <f t="shared" si="6"/>
        <v>661.88208554291839</v>
      </c>
      <c r="H28" s="32">
        <f t="shared" si="7"/>
        <v>66850.090639834758</v>
      </c>
    </row>
    <row r="29" spans="1:9" x14ac:dyDescent="0.2">
      <c r="A29" s="25">
        <f t="shared" si="0"/>
        <v>12</v>
      </c>
      <c r="B29" s="27">
        <f t="shared" si="2"/>
        <v>5210.9906604928865</v>
      </c>
      <c r="C29" s="26">
        <f t="shared" si="3"/>
        <v>220.62736184763946</v>
      </c>
      <c r="D29" s="27">
        <f t="shared" si="1"/>
        <v>4990.3632986452467</v>
      </c>
      <c r="E29" s="27">
        <f t="shared" si="4"/>
        <v>58802.154744353407</v>
      </c>
      <c r="F29" s="27">
        <f t="shared" si="5"/>
        <v>61197.845255646593</v>
      </c>
      <c r="G29" s="27">
        <f t="shared" si="6"/>
        <v>611.97845255646598</v>
      </c>
      <c r="H29" s="32">
        <f t="shared" si="7"/>
        <v>61809.823708203061</v>
      </c>
    </row>
    <row r="30" spans="1:9" x14ac:dyDescent="0.2">
      <c r="A30" s="25">
        <f t="shared" si="0"/>
        <v>13</v>
      </c>
      <c r="B30" s="27">
        <f t="shared" si="2"/>
        <v>5210.9906604928865</v>
      </c>
      <c r="C30" s="26">
        <f t="shared" si="3"/>
        <v>203.99281751882199</v>
      </c>
      <c r="D30" s="27">
        <f t="shared" si="1"/>
        <v>5006.997842974064</v>
      </c>
      <c r="E30" s="27">
        <f t="shared" si="4"/>
        <v>63809.152587327473</v>
      </c>
      <c r="F30" s="27">
        <f t="shared" si="5"/>
        <v>56190.847412672527</v>
      </c>
      <c r="G30" s="27">
        <f t="shared" si="6"/>
        <v>561.90847412672531</v>
      </c>
      <c r="H30" s="32">
        <f t="shared" si="7"/>
        <v>56752.755886799256</v>
      </c>
    </row>
    <row r="31" spans="1:9" x14ac:dyDescent="0.2">
      <c r="A31" s="25">
        <f t="shared" si="0"/>
        <v>14</v>
      </c>
      <c r="B31" s="27">
        <f t="shared" si="2"/>
        <v>5210.9906604928865</v>
      </c>
      <c r="C31" s="26">
        <f t="shared" si="3"/>
        <v>187.30282470890845</v>
      </c>
      <c r="D31" s="27">
        <f t="shared" si="1"/>
        <v>5023.6878357839778</v>
      </c>
      <c r="E31" s="27">
        <f t="shared" si="4"/>
        <v>68832.840423111455</v>
      </c>
      <c r="F31" s="27">
        <f t="shared" si="5"/>
        <v>51167.159576888545</v>
      </c>
      <c r="G31" s="27">
        <f t="shared" si="6"/>
        <v>511.67159576888548</v>
      </c>
      <c r="H31" s="32">
        <f t="shared" si="7"/>
        <v>51678.831172657432</v>
      </c>
    </row>
    <row r="32" spans="1:9" x14ac:dyDescent="0.2">
      <c r="A32" s="25">
        <f t="shared" si="0"/>
        <v>15</v>
      </c>
      <c r="B32" s="27">
        <f t="shared" si="2"/>
        <v>5210.9906604928865</v>
      </c>
      <c r="C32" s="26">
        <f t="shared" si="3"/>
        <v>170.55719858962848</v>
      </c>
      <c r="D32" s="27">
        <f t="shared" si="1"/>
        <v>5040.4334619032579</v>
      </c>
      <c r="E32" s="27">
        <f t="shared" si="4"/>
        <v>73873.273885014714</v>
      </c>
      <c r="F32" s="27">
        <f t="shared" si="5"/>
        <v>46126.726114985286</v>
      </c>
      <c r="G32" s="27">
        <f t="shared" si="6"/>
        <v>461.26726114985286</v>
      </c>
      <c r="H32" s="32">
        <f t="shared" si="7"/>
        <v>46587.993376135142</v>
      </c>
    </row>
    <row r="33" spans="1:8" x14ac:dyDescent="0.2">
      <c r="A33" s="25">
        <f t="shared" si="0"/>
        <v>16</v>
      </c>
      <c r="B33" s="27">
        <f t="shared" si="2"/>
        <v>5210.9906604928865</v>
      </c>
      <c r="C33" s="26">
        <f t="shared" si="3"/>
        <v>153.75575371661762</v>
      </c>
      <c r="D33" s="27">
        <f t="shared" si="1"/>
        <v>5057.2349067762689</v>
      </c>
      <c r="E33" s="27">
        <f t="shared" si="4"/>
        <v>78930.508791790984</v>
      </c>
      <c r="F33" s="27">
        <f t="shared" si="5"/>
        <v>41069.491208209016</v>
      </c>
      <c r="G33" s="27">
        <f t="shared" si="6"/>
        <v>410.69491208209018</v>
      </c>
      <c r="H33" s="32">
        <f t="shared" si="7"/>
        <v>41480.18612029111</v>
      </c>
    </row>
    <row r="34" spans="1:8" x14ac:dyDescent="0.2">
      <c r="A34" s="25">
        <f t="shared" si="0"/>
        <v>17</v>
      </c>
      <c r="B34" s="27">
        <f t="shared" si="2"/>
        <v>5210.9906604928865</v>
      </c>
      <c r="C34" s="26">
        <f t="shared" si="3"/>
        <v>136.89830402736339</v>
      </c>
      <c r="D34" s="27">
        <f t="shared" si="1"/>
        <v>5074.0923564655232</v>
      </c>
      <c r="E34" s="27">
        <f t="shared" si="4"/>
        <v>84004.601148256508</v>
      </c>
      <c r="F34" s="27">
        <f t="shared" si="5"/>
        <v>35995.398851743492</v>
      </c>
      <c r="G34" s="27">
        <f t="shared" si="6"/>
        <v>359.95398851743494</v>
      </c>
      <c r="H34" s="32">
        <f t="shared" si="7"/>
        <v>36355.35284026093</v>
      </c>
    </row>
    <row r="35" spans="1:8" x14ac:dyDescent="0.2">
      <c r="A35" s="25">
        <f t="shared" si="0"/>
        <v>18</v>
      </c>
      <c r="B35" s="27">
        <f t="shared" si="2"/>
        <v>5210.9906604928865</v>
      </c>
      <c r="C35" s="26">
        <f t="shared" si="3"/>
        <v>119.98466283914497</v>
      </c>
      <c r="D35" s="27">
        <f t="shared" si="1"/>
        <v>5091.0059976537414</v>
      </c>
      <c r="E35" s="27">
        <f t="shared" si="4"/>
        <v>89095.607145910253</v>
      </c>
      <c r="F35" s="27">
        <f t="shared" si="5"/>
        <v>30904.392854089747</v>
      </c>
      <c r="G35" s="27">
        <f t="shared" si="6"/>
        <v>309.04392854089747</v>
      </c>
      <c r="H35" s="32">
        <f t="shared" si="7"/>
        <v>31213.436782630644</v>
      </c>
    </row>
    <row r="36" spans="1:8" x14ac:dyDescent="0.2">
      <c r="A36" s="25">
        <f t="shared" si="0"/>
        <v>19</v>
      </c>
      <c r="B36" s="27">
        <f t="shared" si="2"/>
        <v>5210.9906604928865</v>
      </c>
      <c r="C36" s="26">
        <f t="shared" si="3"/>
        <v>103.01464284696583</v>
      </c>
      <c r="D36" s="27">
        <f t="shared" si="1"/>
        <v>5107.9760176459204</v>
      </c>
      <c r="E36" s="27">
        <f t="shared" si="4"/>
        <v>94203.583163556177</v>
      </c>
      <c r="F36" s="27">
        <f t="shared" si="5"/>
        <v>25796.416836443823</v>
      </c>
      <c r="G36" s="27">
        <f t="shared" si="6"/>
        <v>257.96416836443825</v>
      </c>
      <c r="H36" s="32">
        <f t="shared" si="7"/>
        <v>26054.38100480826</v>
      </c>
    </row>
    <row r="37" spans="1:8" x14ac:dyDescent="0.2">
      <c r="A37" s="25">
        <f t="shared" si="0"/>
        <v>20</v>
      </c>
      <c r="B37" s="27">
        <f t="shared" si="2"/>
        <v>5210.9906604928865</v>
      </c>
      <c r="C37" s="26">
        <f t="shared" si="3"/>
        <v>85.988056121479417</v>
      </c>
      <c r="D37" s="27">
        <f t="shared" si="1"/>
        <v>5125.002604371407</v>
      </c>
      <c r="E37" s="27">
        <f t="shared" si="4"/>
        <v>99328.58576792758</v>
      </c>
      <c r="F37" s="27">
        <f t="shared" si="5"/>
        <v>20671.41423207242</v>
      </c>
      <c r="G37" s="27">
        <f t="shared" si="6"/>
        <v>206.71414232072422</v>
      </c>
      <c r="H37" s="32">
        <f t="shared" si="7"/>
        <v>20878.128374393145</v>
      </c>
    </row>
    <row r="38" spans="1:8" x14ac:dyDescent="0.2">
      <c r="A38" s="25">
        <f t="shared" si="0"/>
        <v>21</v>
      </c>
      <c r="B38" s="27">
        <f t="shared" si="2"/>
        <v>5210.9906604928865</v>
      </c>
      <c r="C38" s="26">
        <f t="shared" si="3"/>
        <v>68.904714106908074</v>
      </c>
      <c r="D38" s="27">
        <f t="shared" si="1"/>
        <v>5142.0859463859788</v>
      </c>
      <c r="E38" s="27">
        <f t="shared" si="4"/>
        <v>104470.67171431356</v>
      </c>
      <c r="F38" s="27">
        <f t="shared" si="5"/>
        <v>15529.328285686439</v>
      </c>
      <c r="G38" s="27">
        <f t="shared" si="6"/>
        <v>155.29328285686438</v>
      </c>
      <c r="H38" s="32">
        <f t="shared" si="7"/>
        <v>15684.621568543304</v>
      </c>
    </row>
    <row r="39" spans="1:8" x14ac:dyDescent="0.2">
      <c r="A39" s="25">
        <f t="shared" si="0"/>
        <v>22</v>
      </c>
      <c r="B39" s="27">
        <f t="shared" si="2"/>
        <v>5210.9906604928865</v>
      </c>
      <c r="C39" s="26">
        <f t="shared" si="3"/>
        <v>51.764427618954798</v>
      </c>
      <c r="D39" s="27">
        <f t="shared" si="1"/>
        <v>5159.2262328739316</v>
      </c>
      <c r="E39" s="27">
        <f t="shared" si="4"/>
        <v>109629.89794718749</v>
      </c>
      <c r="F39" s="27">
        <f t="shared" si="5"/>
        <v>10370.102052812508</v>
      </c>
      <c r="G39" s="27">
        <f t="shared" si="6"/>
        <v>103.70102052812508</v>
      </c>
      <c r="H39" s="32">
        <f t="shared" si="7"/>
        <v>10473.803073340634</v>
      </c>
    </row>
    <row r="40" spans="1:8" x14ac:dyDescent="0.2">
      <c r="A40" s="25">
        <f t="shared" si="0"/>
        <v>23</v>
      </c>
      <c r="B40" s="27">
        <f t="shared" si="2"/>
        <v>5210.9906604928865</v>
      </c>
      <c r="C40" s="26">
        <f t="shared" si="3"/>
        <v>34.567006842708366</v>
      </c>
      <c r="D40" s="27">
        <f t="shared" si="1"/>
        <v>5176.4236536501785</v>
      </c>
      <c r="E40" s="27">
        <f t="shared" si="4"/>
        <v>114806.32160083768</v>
      </c>
      <c r="F40" s="27">
        <f t="shared" si="5"/>
        <v>5193.6783991623233</v>
      </c>
      <c r="G40" s="27">
        <f t="shared" si="6"/>
        <v>51.936783991623237</v>
      </c>
      <c r="H40" s="32">
        <f t="shared" si="7"/>
        <v>5245.6151831539464</v>
      </c>
    </row>
    <row r="41" spans="1:8" x14ac:dyDescent="0.2">
      <c r="A41" s="25">
        <f t="shared" si="0"/>
        <v>24</v>
      </c>
      <c r="B41" s="27">
        <f t="shared" si="2"/>
        <v>5210.9906604928865</v>
      </c>
      <c r="C41" s="26">
        <f t="shared" si="3"/>
        <v>17.31226133054108</v>
      </c>
      <c r="D41" s="27">
        <f t="shared" si="1"/>
        <v>5193.6783991623452</v>
      </c>
      <c r="E41" s="27">
        <f>IF(A41="","",D41+E40)</f>
        <v>120000.00000000003</v>
      </c>
      <c r="F41" s="27">
        <f t="shared" si="5"/>
        <v>-2.9103830456733704E-11</v>
      </c>
      <c r="G41" s="27">
        <f t="shared" si="6"/>
        <v>-2.9103830456733704E-13</v>
      </c>
      <c r="H41" s="32">
        <f t="shared" si="7"/>
        <v>-2.9394868761301041E-11</v>
      </c>
    </row>
    <row r="42" spans="1:8" x14ac:dyDescent="0.2">
      <c r="A42" s="9" t="str">
        <f t="shared" si="0"/>
        <v/>
      </c>
      <c r="B42" s="4" t="str">
        <f t="shared" ref="B42:B50" si="8">IF(A42&lt;=$B$5*$B$6,-PMT($B$4/$B$6,$B$5*$B$6,$B$3,,$B$12),"")</f>
        <v/>
      </c>
      <c r="C42" s="28" t="str">
        <f t="shared" ref="C42:C82" si="9">IF(A42&lt;=$B$5*$B$6,-IPMT($B$4/$B$6,A42,$B$5*$B$6,$B$3,,$B$12),"")</f>
        <v/>
      </c>
      <c r="D42" s="4" t="str">
        <f t="shared" ref="D42:D82" si="10">IF(A42&lt;=$B$5*$B$6,-PPMT($B$4/$B$6,A42,$B$5*$B$6,$B$3,,$B$12),"")</f>
        <v/>
      </c>
      <c r="E42" s="4" t="str">
        <f>IF(A42&lt;=$B$5*$B$6,SUM($D$18:D42),"")</f>
        <v/>
      </c>
      <c r="F42" s="4" t="str">
        <f t="shared" ref="F42:F82" si="11">IF(A42&lt;=$B$5*$B$6,$B$3-E42,"")</f>
        <v/>
      </c>
      <c r="G42" s="4" t="str">
        <f t="shared" ref="G42:G82" si="12">IF(F42="","",$B$11*F42)</f>
        <v/>
      </c>
      <c r="H42" s="4" t="str">
        <f t="shared" ref="H42:H82" si="13">IF(G42="","",F42+G42)</f>
        <v/>
      </c>
    </row>
    <row r="43" spans="1:8" x14ac:dyDescent="0.2">
      <c r="A43" s="9" t="str">
        <f t="shared" si="0"/>
        <v/>
      </c>
      <c r="B43" s="4" t="str">
        <f t="shared" si="8"/>
        <v/>
      </c>
      <c r="C43" s="28" t="str">
        <f t="shared" si="9"/>
        <v/>
      </c>
      <c r="D43" s="4" t="str">
        <f t="shared" si="10"/>
        <v/>
      </c>
      <c r="E43" s="4" t="str">
        <f>IF(A43&lt;=$B$5*$B$6,SUM($D$18:D43),"")</f>
        <v/>
      </c>
      <c r="F43" s="4" t="str">
        <f t="shared" si="11"/>
        <v/>
      </c>
      <c r="G43" s="4" t="str">
        <f t="shared" si="12"/>
        <v/>
      </c>
      <c r="H43" s="4" t="str">
        <f t="shared" si="13"/>
        <v/>
      </c>
    </row>
    <row r="44" spans="1:8" x14ac:dyDescent="0.2">
      <c r="A44" s="9" t="str">
        <f t="shared" si="0"/>
        <v/>
      </c>
      <c r="B44" s="4" t="str">
        <f t="shared" si="8"/>
        <v/>
      </c>
      <c r="C44" s="28" t="str">
        <f t="shared" si="9"/>
        <v/>
      </c>
      <c r="D44" s="4" t="str">
        <f t="shared" si="10"/>
        <v/>
      </c>
      <c r="E44" s="4" t="str">
        <f>IF(A44&lt;=$B$5*$B$6,SUM($D$18:D44),"")</f>
        <v/>
      </c>
      <c r="F44" s="4" t="str">
        <f t="shared" si="11"/>
        <v/>
      </c>
      <c r="G44" s="4" t="str">
        <f t="shared" si="12"/>
        <v/>
      </c>
      <c r="H44" s="4" t="str">
        <f t="shared" si="13"/>
        <v/>
      </c>
    </row>
    <row r="45" spans="1:8" x14ac:dyDescent="0.2">
      <c r="A45" s="9" t="str">
        <f t="shared" si="0"/>
        <v/>
      </c>
      <c r="B45" s="4" t="str">
        <f t="shared" si="8"/>
        <v/>
      </c>
      <c r="C45" s="28" t="str">
        <f t="shared" si="9"/>
        <v/>
      </c>
      <c r="D45" s="4" t="str">
        <f t="shared" si="10"/>
        <v/>
      </c>
      <c r="E45" s="4" t="str">
        <f>IF(A45&lt;=$B$5*$B$6,SUM($D$18:D45),"")</f>
        <v/>
      </c>
      <c r="F45" s="4" t="str">
        <f t="shared" si="11"/>
        <v/>
      </c>
      <c r="G45" s="4" t="str">
        <f t="shared" si="12"/>
        <v/>
      </c>
      <c r="H45" s="4" t="str">
        <f t="shared" si="13"/>
        <v/>
      </c>
    </row>
    <row r="46" spans="1:8" x14ac:dyDescent="0.2">
      <c r="A46" s="9" t="str">
        <f t="shared" si="0"/>
        <v/>
      </c>
      <c r="B46" s="4" t="str">
        <f t="shared" si="8"/>
        <v/>
      </c>
      <c r="C46" s="28" t="str">
        <f t="shared" si="9"/>
        <v/>
      </c>
      <c r="D46" s="4" t="str">
        <f t="shared" si="10"/>
        <v/>
      </c>
      <c r="E46" s="4" t="str">
        <f>IF(A46&lt;=$B$5*$B$6,SUM($D$18:D46),"")</f>
        <v/>
      </c>
      <c r="F46" s="4" t="str">
        <f t="shared" si="11"/>
        <v/>
      </c>
      <c r="G46" s="4" t="str">
        <f t="shared" si="12"/>
        <v/>
      </c>
      <c r="H46" s="4" t="str">
        <f t="shared" si="13"/>
        <v/>
      </c>
    </row>
    <row r="47" spans="1:8" x14ac:dyDescent="0.2">
      <c r="A47" s="9" t="str">
        <f t="shared" si="0"/>
        <v/>
      </c>
      <c r="B47" s="4" t="str">
        <f t="shared" si="8"/>
        <v/>
      </c>
      <c r="C47" s="28" t="str">
        <f t="shared" si="9"/>
        <v/>
      </c>
      <c r="D47" s="4" t="str">
        <f t="shared" si="10"/>
        <v/>
      </c>
      <c r="E47" s="4" t="str">
        <f>IF(A47&lt;=$B$5*$B$6,SUM($D$18:D47),"")</f>
        <v/>
      </c>
      <c r="F47" s="4" t="str">
        <f t="shared" si="11"/>
        <v/>
      </c>
      <c r="G47" s="4" t="str">
        <f t="shared" si="12"/>
        <v/>
      </c>
      <c r="H47" s="4" t="str">
        <f t="shared" si="13"/>
        <v/>
      </c>
    </row>
    <row r="48" spans="1:8" x14ac:dyDescent="0.2">
      <c r="A48" s="9" t="str">
        <f t="shared" si="0"/>
        <v/>
      </c>
      <c r="B48" s="4" t="str">
        <f t="shared" si="8"/>
        <v/>
      </c>
      <c r="C48" s="28" t="str">
        <f t="shared" si="9"/>
        <v/>
      </c>
      <c r="D48" s="4" t="str">
        <f t="shared" si="10"/>
        <v/>
      </c>
      <c r="E48" s="4" t="str">
        <f>IF(A48&lt;=$B$5*$B$6,SUM($D$18:D48),"")</f>
        <v/>
      </c>
      <c r="F48" s="4" t="str">
        <f t="shared" si="11"/>
        <v/>
      </c>
      <c r="G48" s="4" t="str">
        <f t="shared" si="12"/>
        <v/>
      </c>
      <c r="H48" s="4" t="str">
        <f t="shared" si="13"/>
        <v/>
      </c>
    </row>
    <row r="49" spans="1:8" x14ac:dyDescent="0.2">
      <c r="A49" s="9" t="str">
        <f t="shared" si="0"/>
        <v/>
      </c>
      <c r="B49" s="4" t="str">
        <f t="shared" si="8"/>
        <v/>
      </c>
      <c r="C49" s="28" t="str">
        <f t="shared" si="9"/>
        <v/>
      </c>
      <c r="D49" s="4" t="str">
        <f t="shared" si="10"/>
        <v/>
      </c>
      <c r="E49" s="4" t="str">
        <f>IF(A49&lt;=$B$5*$B$6,SUM($D$18:D49),"")</f>
        <v/>
      </c>
      <c r="F49" s="4" t="str">
        <f t="shared" si="11"/>
        <v/>
      </c>
      <c r="G49" s="4" t="str">
        <f t="shared" si="12"/>
        <v/>
      </c>
      <c r="H49" s="4" t="str">
        <f t="shared" si="13"/>
        <v/>
      </c>
    </row>
    <row r="50" spans="1:8" x14ac:dyDescent="0.2">
      <c r="A50" s="9" t="str">
        <f t="shared" si="0"/>
        <v/>
      </c>
      <c r="B50" s="4" t="str">
        <f t="shared" si="8"/>
        <v/>
      </c>
      <c r="C50" s="28" t="str">
        <f t="shared" si="9"/>
        <v/>
      </c>
      <c r="D50" s="4" t="str">
        <f t="shared" si="10"/>
        <v/>
      </c>
      <c r="E50" s="4" t="str">
        <f>IF(A50&lt;=$B$5*$B$6,SUM($D$18:D50),"")</f>
        <v/>
      </c>
      <c r="F50" s="4" t="str">
        <f t="shared" si="11"/>
        <v/>
      </c>
      <c r="G50" s="4" t="str">
        <f t="shared" si="12"/>
        <v/>
      </c>
      <c r="H50" s="4" t="str">
        <f t="shared" si="13"/>
        <v/>
      </c>
    </row>
    <row r="51" spans="1:8" x14ac:dyDescent="0.2">
      <c r="A51" s="9" t="str">
        <f t="shared" ref="A51:A82" si="14">IF(A50&lt;$B$5*$B$6,A50+1,"")</f>
        <v/>
      </c>
      <c r="B51" s="4" t="str">
        <f t="shared" ref="B51:B82" si="15">IF(A51&lt;=$B$5*$B$6,-PMT($B$4/$B$6,$B$5*$B$6,$B$3,,$B$12),"")</f>
        <v/>
      </c>
      <c r="C51" s="28" t="str">
        <f t="shared" si="9"/>
        <v/>
      </c>
      <c r="D51" s="4" t="str">
        <f t="shared" si="10"/>
        <v/>
      </c>
      <c r="E51" s="4" t="str">
        <f>IF(A51&lt;=$B$5*$B$6,SUM($D$18:D51),"")</f>
        <v/>
      </c>
      <c r="F51" s="4" t="str">
        <f t="shared" si="11"/>
        <v/>
      </c>
      <c r="G51" s="4" t="str">
        <f t="shared" si="12"/>
        <v/>
      </c>
      <c r="H51" s="4" t="str">
        <f t="shared" si="13"/>
        <v/>
      </c>
    </row>
    <row r="52" spans="1:8" x14ac:dyDescent="0.2">
      <c r="A52" s="9" t="str">
        <f t="shared" si="14"/>
        <v/>
      </c>
      <c r="B52" s="4" t="str">
        <f t="shared" si="15"/>
        <v/>
      </c>
      <c r="C52" s="28" t="str">
        <f t="shared" si="9"/>
        <v/>
      </c>
      <c r="D52" s="4" t="str">
        <f t="shared" si="10"/>
        <v/>
      </c>
      <c r="E52" s="4" t="str">
        <f>IF(A52&lt;=$B$5*$B$6,SUM($D$18:D52),"")</f>
        <v/>
      </c>
      <c r="F52" s="4" t="str">
        <f t="shared" si="11"/>
        <v/>
      </c>
      <c r="G52" s="4" t="str">
        <f t="shared" si="12"/>
        <v/>
      </c>
      <c r="H52" s="4" t="str">
        <f t="shared" si="13"/>
        <v/>
      </c>
    </row>
    <row r="53" spans="1:8" x14ac:dyDescent="0.2">
      <c r="A53" s="9" t="str">
        <f t="shared" si="14"/>
        <v/>
      </c>
      <c r="B53" s="4" t="str">
        <f t="shared" si="15"/>
        <v/>
      </c>
      <c r="C53" s="28" t="str">
        <f t="shared" si="9"/>
        <v/>
      </c>
      <c r="D53" s="4" t="str">
        <f t="shared" si="10"/>
        <v/>
      </c>
      <c r="E53" s="4" t="str">
        <f>IF(A53&lt;=$B$5*$B$6,SUM($D$18:D53),"")</f>
        <v/>
      </c>
      <c r="F53" s="4" t="str">
        <f t="shared" si="11"/>
        <v/>
      </c>
      <c r="G53" s="4" t="str">
        <f t="shared" si="12"/>
        <v/>
      </c>
      <c r="H53" s="4" t="str">
        <f t="shared" si="13"/>
        <v/>
      </c>
    </row>
    <row r="54" spans="1:8" x14ac:dyDescent="0.2">
      <c r="A54" s="9" t="str">
        <f t="shared" si="14"/>
        <v/>
      </c>
      <c r="B54" s="4" t="str">
        <f t="shared" si="15"/>
        <v/>
      </c>
      <c r="C54" s="28" t="str">
        <f t="shared" si="9"/>
        <v/>
      </c>
      <c r="D54" s="4" t="str">
        <f t="shared" si="10"/>
        <v/>
      </c>
      <c r="E54" s="4" t="str">
        <f>IF(A54&lt;=$B$5*$B$6,SUM($D$18:D54),"")</f>
        <v/>
      </c>
      <c r="F54" s="4" t="str">
        <f t="shared" si="11"/>
        <v/>
      </c>
      <c r="G54" s="4" t="str">
        <f t="shared" si="12"/>
        <v/>
      </c>
      <c r="H54" s="4" t="str">
        <f t="shared" si="13"/>
        <v/>
      </c>
    </row>
    <row r="55" spans="1:8" x14ac:dyDescent="0.2">
      <c r="A55" s="9" t="str">
        <f t="shared" si="14"/>
        <v/>
      </c>
      <c r="B55" s="4" t="str">
        <f t="shared" si="15"/>
        <v/>
      </c>
      <c r="C55" s="28" t="str">
        <f t="shared" si="9"/>
        <v/>
      </c>
      <c r="D55" s="4" t="str">
        <f t="shared" si="10"/>
        <v/>
      </c>
      <c r="E55" s="4" t="str">
        <f>IF(A55&lt;=$B$5*$B$6,SUM($D$18:D55),"")</f>
        <v/>
      </c>
      <c r="F55" s="4" t="str">
        <f t="shared" si="11"/>
        <v/>
      </c>
      <c r="G55" s="4" t="str">
        <f t="shared" si="12"/>
        <v/>
      </c>
      <c r="H55" s="4" t="str">
        <f t="shared" si="13"/>
        <v/>
      </c>
    </row>
    <row r="56" spans="1:8" x14ac:dyDescent="0.2">
      <c r="A56" s="9" t="str">
        <f t="shared" si="14"/>
        <v/>
      </c>
      <c r="B56" s="4" t="str">
        <f t="shared" si="15"/>
        <v/>
      </c>
      <c r="C56" s="28" t="str">
        <f t="shared" si="9"/>
        <v/>
      </c>
      <c r="D56" s="4" t="str">
        <f t="shared" si="10"/>
        <v/>
      </c>
      <c r="E56" s="4" t="str">
        <f>IF(A56&lt;=$B$5*$B$6,SUM($D$18:D56),"")</f>
        <v/>
      </c>
      <c r="F56" s="4" t="str">
        <f t="shared" si="11"/>
        <v/>
      </c>
      <c r="G56" s="4" t="str">
        <f t="shared" si="12"/>
        <v/>
      </c>
      <c r="H56" s="4" t="str">
        <f t="shared" si="13"/>
        <v/>
      </c>
    </row>
    <row r="57" spans="1:8" x14ac:dyDescent="0.2">
      <c r="A57" s="9" t="str">
        <f t="shared" si="14"/>
        <v/>
      </c>
      <c r="B57" s="4" t="str">
        <f t="shared" si="15"/>
        <v/>
      </c>
      <c r="C57" s="28" t="str">
        <f t="shared" si="9"/>
        <v/>
      </c>
      <c r="D57" s="4" t="str">
        <f t="shared" si="10"/>
        <v/>
      </c>
      <c r="E57" s="4" t="str">
        <f>IF(A57&lt;=$B$5*$B$6,SUM($D$18:D57),"")</f>
        <v/>
      </c>
      <c r="F57" s="4" t="str">
        <f t="shared" si="11"/>
        <v/>
      </c>
      <c r="G57" s="4" t="str">
        <f t="shared" si="12"/>
        <v/>
      </c>
      <c r="H57" s="4" t="str">
        <f t="shared" si="13"/>
        <v/>
      </c>
    </row>
    <row r="58" spans="1:8" x14ac:dyDescent="0.2">
      <c r="A58" s="9" t="str">
        <f t="shared" si="14"/>
        <v/>
      </c>
      <c r="B58" s="4" t="str">
        <f t="shared" si="15"/>
        <v/>
      </c>
      <c r="C58" s="28" t="str">
        <f t="shared" si="9"/>
        <v/>
      </c>
      <c r="D58" s="4" t="str">
        <f t="shared" si="10"/>
        <v/>
      </c>
      <c r="E58" s="4" t="str">
        <f>IF(A58&lt;=$B$5*$B$6,SUM($D$18:D58),"")</f>
        <v/>
      </c>
      <c r="F58" s="4" t="str">
        <f t="shared" si="11"/>
        <v/>
      </c>
      <c r="G58" s="4" t="str">
        <f t="shared" si="12"/>
        <v/>
      </c>
      <c r="H58" s="4" t="str">
        <f t="shared" si="13"/>
        <v/>
      </c>
    </row>
    <row r="59" spans="1:8" x14ac:dyDescent="0.2">
      <c r="A59" s="9" t="str">
        <f t="shared" si="14"/>
        <v/>
      </c>
      <c r="B59" s="4" t="str">
        <f t="shared" si="15"/>
        <v/>
      </c>
      <c r="C59" s="28" t="str">
        <f t="shared" si="9"/>
        <v/>
      </c>
      <c r="D59" s="4" t="str">
        <f t="shared" si="10"/>
        <v/>
      </c>
      <c r="E59" s="4" t="str">
        <f>IF(A59&lt;=$B$5*$B$6,SUM($D$18:D59),"")</f>
        <v/>
      </c>
      <c r="F59" s="4" t="str">
        <f t="shared" si="11"/>
        <v/>
      </c>
      <c r="G59" s="4" t="str">
        <f t="shared" si="12"/>
        <v/>
      </c>
      <c r="H59" s="4" t="str">
        <f t="shared" si="13"/>
        <v/>
      </c>
    </row>
    <row r="60" spans="1:8" x14ac:dyDescent="0.2">
      <c r="A60" s="9" t="str">
        <f t="shared" si="14"/>
        <v/>
      </c>
      <c r="B60" s="4" t="str">
        <f t="shared" si="15"/>
        <v/>
      </c>
      <c r="C60" s="28" t="str">
        <f t="shared" si="9"/>
        <v/>
      </c>
      <c r="D60" s="4" t="str">
        <f t="shared" si="10"/>
        <v/>
      </c>
      <c r="E60" s="4" t="str">
        <f>IF(A60&lt;=$B$5*$B$6,SUM($D$18:D60),"")</f>
        <v/>
      </c>
      <c r="F60" s="4" t="str">
        <f t="shared" si="11"/>
        <v/>
      </c>
      <c r="G60" s="4" t="str">
        <f t="shared" si="12"/>
        <v/>
      </c>
      <c r="H60" s="4" t="str">
        <f t="shared" si="13"/>
        <v/>
      </c>
    </row>
    <row r="61" spans="1:8" x14ac:dyDescent="0.2">
      <c r="A61" s="9" t="str">
        <f t="shared" si="14"/>
        <v/>
      </c>
      <c r="B61" s="4" t="str">
        <f t="shared" si="15"/>
        <v/>
      </c>
      <c r="C61" s="28" t="str">
        <f t="shared" si="9"/>
        <v/>
      </c>
      <c r="D61" s="4" t="str">
        <f t="shared" si="10"/>
        <v/>
      </c>
      <c r="E61" s="4" t="str">
        <f>IF(A61&lt;=$B$5*$B$6,SUM($D$18:D61),"")</f>
        <v/>
      </c>
      <c r="F61" s="4" t="str">
        <f t="shared" si="11"/>
        <v/>
      </c>
      <c r="G61" s="4" t="str">
        <f t="shared" si="12"/>
        <v/>
      </c>
      <c r="H61" s="4" t="str">
        <f t="shared" si="13"/>
        <v/>
      </c>
    </row>
    <row r="62" spans="1:8" x14ac:dyDescent="0.2">
      <c r="A62" s="9" t="str">
        <f t="shared" si="14"/>
        <v/>
      </c>
      <c r="B62" s="4" t="str">
        <f t="shared" si="15"/>
        <v/>
      </c>
      <c r="C62" s="28" t="str">
        <f t="shared" si="9"/>
        <v/>
      </c>
      <c r="D62" s="4" t="str">
        <f t="shared" si="10"/>
        <v/>
      </c>
      <c r="E62" s="4" t="str">
        <f>IF(A62&lt;=$B$5*$B$6,SUM($D$18:D62),"")</f>
        <v/>
      </c>
      <c r="F62" s="4" t="str">
        <f t="shared" si="11"/>
        <v/>
      </c>
      <c r="G62" s="4" t="str">
        <f t="shared" si="12"/>
        <v/>
      </c>
      <c r="H62" s="4" t="str">
        <f t="shared" si="13"/>
        <v/>
      </c>
    </row>
    <row r="63" spans="1:8" x14ac:dyDescent="0.2">
      <c r="A63" s="9" t="str">
        <f t="shared" si="14"/>
        <v/>
      </c>
      <c r="B63" s="4" t="str">
        <f t="shared" si="15"/>
        <v/>
      </c>
      <c r="C63" s="28" t="str">
        <f t="shared" si="9"/>
        <v/>
      </c>
      <c r="D63" s="4" t="str">
        <f t="shared" si="10"/>
        <v/>
      </c>
      <c r="E63" s="4" t="str">
        <f>IF(A63&lt;=$B$5*$B$6,SUM($D$18:D63),"")</f>
        <v/>
      </c>
      <c r="F63" s="4" t="str">
        <f t="shared" si="11"/>
        <v/>
      </c>
      <c r="G63" s="4" t="str">
        <f t="shared" si="12"/>
        <v/>
      </c>
      <c r="H63" s="4" t="str">
        <f t="shared" si="13"/>
        <v/>
      </c>
    </row>
    <row r="64" spans="1:8" x14ac:dyDescent="0.2">
      <c r="A64" s="9" t="str">
        <f t="shared" si="14"/>
        <v/>
      </c>
      <c r="B64" s="4" t="str">
        <f t="shared" si="15"/>
        <v/>
      </c>
      <c r="C64" s="28" t="str">
        <f t="shared" si="9"/>
        <v/>
      </c>
      <c r="D64" s="4" t="str">
        <f t="shared" si="10"/>
        <v/>
      </c>
      <c r="E64" s="4" t="str">
        <f>IF(A64&lt;=$B$5*$B$6,SUM($D$18:D64),"")</f>
        <v/>
      </c>
      <c r="F64" s="4" t="str">
        <f t="shared" si="11"/>
        <v/>
      </c>
      <c r="G64" s="4" t="str">
        <f t="shared" si="12"/>
        <v/>
      </c>
      <c r="H64" s="4" t="str">
        <f t="shared" si="13"/>
        <v/>
      </c>
    </row>
    <row r="65" spans="1:8" x14ac:dyDescent="0.2">
      <c r="A65" s="9" t="str">
        <f t="shared" si="14"/>
        <v/>
      </c>
      <c r="B65" s="4" t="str">
        <f t="shared" si="15"/>
        <v/>
      </c>
      <c r="C65" s="28" t="str">
        <f t="shared" si="9"/>
        <v/>
      </c>
      <c r="D65" s="4" t="str">
        <f t="shared" si="10"/>
        <v/>
      </c>
      <c r="E65" s="4" t="str">
        <f>IF(A65&lt;=$B$5*$B$6,SUM($D$18:D65),"")</f>
        <v/>
      </c>
      <c r="F65" s="4" t="str">
        <f t="shared" si="11"/>
        <v/>
      </c>
      <c r="G65" s="4" t="str">
        <f t="shared" si="12"/>
        <v/>
      </c>
      <c r="H65" s="4" t="str">
        <f t="shared" si="13"/>
        <v/>
      </c>
    </row>
    <row r="66" spans="1:8" x14ac:dyDescent="0.2">
      <c r="A66" s="9" t="str">
        <f t="shared" si="14"/>
        <v/>
      </c>
      <c r="B66" s="4" t="str">
        <f t="shared" si="15"/>
        <v/>
      </c>
      <c r="C66" s="28" t="str">
        <f t="shared" si="9"/>
        <v/>
      </c>
      <c r="D66" s="4" t="str">
        <f t="shared" si="10"/>
        <v/>
      </c>
      <c r="E66" s="4" t="str">
        <f>IF(A66&lt;=$B$5*$B$6,SUM($D$18:D66),"")</f>
        <v/>
      </c>
      <c r="F66" s="4" t="str">
        <f t="shared" si="11"/>
        <v/>
      </c>
      <c r="G66" s="4" t="str">
        <f t="shared" si="12"/>
        <v/>
      </c>
      <c r="H66" s="4" t="str">
        <f t="shared" si="13"/>
        <v/>
      </c>
    </row>
    <row r="67" spans="1:8" x14ac:dyDescent="0.2">
      <c r="A67" s="9" t="str">
        <f t="shared" si="14"/>
        <v/>
      </c>
      <c r="B67" s="4" t="str">
        <f t="shared" si="15"/>
        <v/>
      </c>
      <c r="C67" s="28" t="str">
        <f t="shared" si="9"/>
        <v/>
      </c>
      <c r="D67" s="4" t="str">
        <f t="shared" si="10"/>
        <v/>
      </c>
      <c r="E67" s="4" t="str">
        <f>IF(A67&lt;=$B$5*$B$6,SUM($D$18:D67),"")</f>
        <v/>
      </c>
      <c r="F67" s="4" t="str">
        <f t="shared" si="11"/>
        <v/>
      </c>
      <c r="G67" s="4" t="str">
        <f t="shared" si="12"/>
        <v/>
      </c>
      <c r="H67" s="4" t="str">
        <f t="shared" si="13"/>
        <v/>
      </c>
    </row>
    <row r="68" spans="1:8" x14ac:dyDescent="0.2">
      <c r="A68" s="9" t="str">
        <f t="shared" si="14"/>
        <v/>
      </c>
      <c r="B68" s="4" t="str">
        <f t="shared" si="15"/>
        <v/>
      </c>
      <c r="C68" s="28" t="str">
        <f t="shared" si="9"/>
        <v/>
      </c>
      <c r="D68" s="4" t="str">
        <f t="shared" si="10"/>
        <v/>
      </c>
      <c r="E68" s="4" t="str">
        <f>IF(A68&lt;=$B$5*$B$6,SUM($D$18:D68),"")</f>
        <v/>
      </c>
      <c r="F68" s="4" t="str">
        <f t="shared" si="11"/>
        <v/>
      </c>
      <c r="G68" s="4" t="str">
        <f t="shared" si="12"/>
        <v/>
      </c>
      <c r="H68" s="4" t="str">
        <f t="shared" si="13"/>
        <v/>
      </c>
    </row>
    <row r="69" spans="1:8" x14ac:dyDescent="0.2">
      <c r="A69" s="9" t="str">
        <f t="shared" si="14"/>
        <v/>
      </c>
      <c r="B69" s="4" t="str">
        <f t="shared" si="15"/>
        <v/>
      </c>
      <c r="C69" s="28" t="str">
        <f t="shared" si="9"/>
        <v/>
      </c>
      <c r="D69" s="4" t="str">
        <f t="shared" si="10"/>
        <v/>
      </c>
      <c r="E69" s="4" t="str">
        <f>IF(A69&lt;=$B$5*$B$6,SUM($D$18:D69),"")</f>
        <v/>
      </c>
      <c r="F69" s="4" t="str">
        <f t="shared" si="11"/>
        <v/>
      </c>
      <c r="G69" s="4" t="str">
        <f t="shared" si="12"/>
        <v/>
      </c>
      <c r="H69" s="4" t="str">
        <f t="shared" si="13"/>
        <v/>
      </c>
    </row>
    <row r="70" spans="1:8" x14ac:dyDescent="0.2">
      <c r="A70" s="9" t="str">
        <f t="shared" si="14"/>
        <v/>
      </c>
      <c r="B70" s="4" t="str">
        <f t="shared" si="15"/>
        <v/>
      </c>
      <c r="C70" s="28" t="str">
        <f t="shared" si="9"/>
        <v/>
      </c>
      <c r="D70" s="4" t="str">
        <f t="shared" si="10"/>
        <v/>
      </c>
      <c r="E70" s="4" t="str">
        <f>IF(A70&lt;=$B$5*$B$6,SUM($D$18:D70),"")</f>
        <v/>
      </c>
      <c r="F70" s="4" t="str">
        <f t="shared" si="11"/>
        <v/>
      </c>
      <c r="G70" s="4" t="str">
        <f t="shared" si="12"/>
        <v/>
      </c>
      <c r="H70" s="4" t="str">
        <f t="shared" si="13"/>
        <v/>
      </c>
    </row>
    <row r="71" spans="1:8" x14ac:dyDescent="0.2">
      <c r="A71" s="9" t="str">
        <f t="shared" si="14"/>
        <v/>
      </c>
      <c r="B71" s="4" t="str">
        <f t="shared" si="15"/>
        <v/>
      </c>
      <c r="C71" s="28" t="str">
        <f t="shared" si="9"/>
        <v/>
      </c>
      <c r="D71" s="4" t="str">
        <f t="shared" si="10"/>
        <v/>
      </c>
      <c r="E71" s="4" t="str">
        <f>IF(A71&lt;=$B$5*$B$6,SUM($D$18:D71),"")</f>
        <v/>
      </c>
      <c r="F71" s="4" t="str">
        <f t="shared" si="11"/>
        <v/>
      </c>
      <c r="G71" s="4" t="str">
        <f t="shared" si="12"/>
        <v/>
      </c>
      <c r="H71" s="4" t="str">
        <f t="shared" si="13"/>
        <v/>
      </c>
    </row>
    <row r="72" spans="1:8" x14ac:dyDescent="0.2">
      <c r="A72" s="9" t="str">
        <f t="shared" si="14"/>
        <v/>
      </c>
      <c r="B72" s="4" t="str">
        <f t="shared" si="15"/>
        <v/>
      </c>
      <c r="C72" s="28" t="str">
        <f t="shared" si="9"/>
        <v/>
      </c>
      <c r="D72" s="4" t="str">
        <f t="shared" si="10"/>
        <v/>
      </c>
      <c r="E72" s="4" t="str">
        <f>IF(A72&lt;=$B$5*$B$6,SUM($D$18:D72),"")</f>
        <v/>
      </c>
      <c r="F72" s="4" t="str">
        <f t="shared" si="11"/>
        <v/>
      </c>
      <c r="G72" s="4" t="str">
        <f t="shared" si="12"/>
        <v/>
      </c>
      <c r="H72" s="4" t="str">
        <f t="shared" si="13"/>
        <v/>
      </c>
    </row>
    <row r="73" spans="1:8" x14ac:dyDescent="0.2">
      <c r="A73" s="9" t="str">
        <f t="shared" si="14"/>
        <v/>
      </c>
      <c r="B73" s="4" t="str">
        <f t="shared" si="15"/>
        <v/>
      </c>
      <c r="C73" s="28" t="str">
        <f t="shared" si="9"/>
        <v/>
      </c>
      <c r="D73" s="4" t="str">
        <f t="shared" si="10"/>
        <v/>
      </c>
      <c r="E73" s="4" t="str">
        <f>IF(A73&lt;=$B$5*$B$6,SUM($D$18:D73),"")</f>
        <v/>
      </c>
      <c r="F73" s="4" t="str">
        <f t="shared" si="11"/>
        <v/>
      </c>
      <c r="G73" s="4" t="str">
        <f t="shared" si="12"/>
        <v/>
      </c>
      <c r="H73" s="4" t="str">
        <f t="shared" si="13"/>
        <v/>
      </c>
    </row>
    <row r="74" spans="1:8" x14ac:dyDescent="0.2">
      <c r="A74" s="9" t="str">
        <f t="shared" si="14"/>
        <v/>
      </c>
      <c r="B74" s="4" t="str">
        <f t="shared" si="15"/>
        <v/>
      </c>
      <c r="C74" s="28" t="str">
        <f t="shared" si="9"/>
        <v/>
      </c>
      <c r="D74" s="4" t="str">
        <f t="shared" si="10"/>
        <v/>
      </c>
      <c r="E74" s="4" t="str">
        <f>IF(A74&lt;=$B$5*$B$6,SUM($D$18:D74),"")</f>
        <v/>
      </c>
      <c r="F74" s="4" t="str">
        <f t="shared" si="11"/>
        <v/>
      </c>
      <c r="G74" s="4" t="str">
        <f t="shared" si="12"/>
        <v/>
      </c>
      <c r="H74" s="4" t="str">
        <f t="shared" si="13"/>
        <v/>
      </c>
    </row>
    <row r="75" spans="1:8" x14ac:dyDescent="0.2">
      <c r="A75" s="9" t="str">
        <f t="shared" si="14"/>
        <v/>
      </c>
      <c r="B75" s="4" t="str">
        <f t="shared" si="15"/>
        <v/>
      </c>
      <c r="C75" s="28" t="str">
        <f t="shared" si="9"/>
        <v/>
      </c>
      <c r="D75" s="4" t="str">
        <f t="shared" si="10"/>
        <v/>
      </c>
      <c r="E75" s="4" t="str">
        <f>IF(A75&lt;=$B$5*$B$6,SUM($D$18:D75),"")</f>
        <v/>
      </c>
      <c r="F75" s="4" t="str">
        <f t="shared" si="11"/>
        <v/>
      </c>
      <c r="G75" s="4" t="str">
        <f t="shared" si="12"/>
        <v/>
      </c>
      <c r="H75" s="4" t="str">
        <f t="shared" si="13"/>
        <v/>
      </c>
    </row>
    <row r="76" spans="1:8" x14ac:dyDescent="0.2">
      <c r="A76" s="9" t="str">
        <f t="shared" si="14"/>
        <v/>
      </c>
      <c r="B76" s="4" t="str">
        <f t="shared" si="15"/>
        <v/>
      </c>
      <c r="C76" s="28" t="str">
        <f t="shared" si="9"/>
        <v/>
      </c>
      <c r="D76" s="4" t="str">
        <f t="shared" si="10"/>
        <v/>
      </c>
      <c r="E76" s="4" t="str">
        <f>IF(A76&lt;=$B$5*$B$6,SUM($D$18:D76),"")</f>
        <v/>
      </c>
      <c r="F76" s="4" t="str">
        <f t="shared" si="11"/>
        <v/>
      </c>
      <c r="G76" s="4" t="str">
        <f t="shared" si="12"/>
        <v/>
      </c>
      <c r="H76" s="4" t="str">
        <f t="shared" si="13"/>
        <v/>
      </c>
    </row>
    <row r="77" spans="1:8" x14ac:dyDescent="0.2">
      <c r="A77" s="9" t="str">
        <f t="shared" si="14"/>
        <v/>
      </c>
      <c r="B77" s="4" t="str">
        <f t="shared" si="15"/>
        <v/>
      </c>
      <c r="C77" s="28" t="str">
        <f t="shared" si="9"/>
        <v/>
      </c>
      <c r="D77" s="4" t="str">
        <f t="shared" si="10"/>
        <v/>
      </c>
      <c r="E77" s="4" t="str">
        <f>IF(A77&lt;=$B$5*$B$6,SUM($D$18:D77),"")</f>
        <v/>
      </c>
      <c r="F77" s="4" t="str">
        <f t="shared" si="11"/>
        <v/>
      </c>
      <c r="G77" s="4" t="str">
        <f t="shared" si="12"/>
        <v/>
      </c>
      <c r="H77" s="4" t="str">
        <f t="shared" si="13"/>
        <v/>
      </c>
    </row>
    <row r="78" spans="1:8" x14ac:dyDescent="0.2">
      <c r="A78" s="9" t="str">
        <f t="shared" si="14"/>
        <v/>
      </c>
      <c r="B78" s="4" t="str">
        <f t="shared" si="15"/>
        <v/>
      </c>
      <c r="C78" s="28" t="str">
        <f t="shared" si="9"/>
        <v/>
      </c>
      <c r="D78" s="4" t="str">
        <f t="shared" si="10"/>
        <v/>
      </c>
      <c r="E78" s="4" t="str">
        <f>IF(A78&lt;=$B$5*$B$6,SUM($D$18:D78),"")</f>
        <v/>
      </c>
      <c r="F78" s="4" t="str">
        <f t="shared" si="11"/>
        <v/>
      </c>
      <c r="G78" s="4" t="str">
        <f t="shared" si="12"/>
        <v/>
      </c>
      <c r="H78" s="4" t="str">
        <f t="shared" si="13"/>
        <v/>
      </c>
    </row>
    <row r="79" spans="1:8" x14ac:dyDescent="0.2">
      <c r="A79" s="9" t="str">
        <f t="shared" si="14"/>
        <v/>
      </c>
      <c r="B79" s="4" t="str">
        <f t="shared" si="15"/>
        <v/>
      </c>
      <c r="C79" s="28" t="str">
        <f t="shared" si="9"/>
        <v/>
      </c>
      <c r="D79" s="4" t="str">
        <f t="shared" si="10"/>
        <v/>
      </c>
      <c r="E79" s="4" t="str">
        <f>IF(A79&lt;=$B$5*$B$6,SUM($D$18:D79),"")</f>
        <v/>
      </c>
      <c r="F79" s="4" t="str">
        <f t="shared" si="11"/>
        <v/>
      </c>
      <c r="G79" s="4" t="str">
        <f t="shared" si="12"/>
        <v/>
      </c>
      <c r="H79" s="4" t="str">
        <f t="shared" si="13"/>
        <v/>
      </c>
    </row>
    <row r="80" spans="1:8" x14ac:dyDescent="0.2">
      <c r="A80" s="9" t="str">
        <f t="shared" si="14"/>
        <v/>
      </c>
      <c r="B80" s="4" t="str">
        <f t="shared" si="15"/>
        <v/>
      </c>
      <c r="C80" s="28" t="str">
        <f t="shared" si="9"/>
        <v/>
      </c>
      <c r="D80" s="4" t="str">
        <f t="shared" si="10"/>
        <v/>
      </c>
      <c r="E80" s="4" t="str">
        <f>IF(A80&lt;=$B$5*$B$6,SUM($D$18:D80),"")</f>
        <v/>
      </c>
      <c r="F80" s="4" t="str">
        <f t="shared" si="11"/>
        <v/>
      </c>
      <c r="G80" s="4" t="str">
        <f t="shared" si="12"/>
        <v/>
      </c>
      <c r="H80" s="4" t="str">
        <f t="shared" si="13"/>
        <v/>
      </c>
    </row>
    <row r="81" spans="1:8" x14ac:dyDescent="0.2">
      <c r="A81" s="9" t="str">
        <f t="shared" si="14"/>
        <v/>
      </c>
      <c r="B81" s="4" t="str">
        <f t="shared" si="15"/>
        <v/>
      </c>
      <c r="C81" s="28" t="str">
        <f t="shared" si="9"/>
        <v/>
      </c>
      <c r="D81" s="4" t="str">
        <f t="shared" si="10"/>
        <v/>
      </c>
      <c r="E81" s="4" t="str">
        <f>IF(A81&lt;=$B$5*$B$6,SUM($D$18:D81),"")</f>
        <v/>
      </c>
      <c r="F81" s="4" t="str">
        <f t="shared" si="11"/>
        <v/>
      </c>
      <c r="G81" s="4" t="str">
        <f t="shared" si="12"/>
        <v/>
      </c>
      <c r="H81" s="4" t="str">
        <f t="shared" si="13"/>
        <v/>
      </c>
    </row>
    <row r="82" spans="1:8" x14ac:dyDescent="0.2">
      <c r="A82" s="9" t="str">
        <f t="shared" si="14"/>
        <v/>
      </c>
      <c r="B82" s="4" t="str">
        <f t="shared" si="15"/>
        <v/>
      </c>
      <c r="C82" s="28" t="str">
        <f t="shared" si="9"/>
        <v/>
      </c>
      <c r="D82" s="4" t="str">
        <f t="shared" si="10"/>
        <v/>
      </c>
      <c r="E82" s="4" t="str">
        <f>IF(A82&lt;=$B$5*$B$6,SUM($D$18:D82),"")</f>
        <v/>
      </c>
      <c r="F82" s="4" t="str">
        <f t="shared" si="11"/>
        <v/>
      </c>
      <c r="G82" s="4" t="str">
        <f t="shared" si="12"/>
        <v/>
      </c>
      <c r="H82" s="4" t="str">
        <f t="shared" si="13"/>
        <v/>
      </c>
    </row>
    <row r="83" spans="1:8" x14ac:dyDescent="0.2">
      <c r="A83" s="9" t="str">
        <f t="shared" ref="A83:A114" si="16">IF(A82&lt;$B$5*$B$6,A82+1,"")</f>
        <v/>
      </c>
      <c r="B83" s="4" t="str">
        <f t="shared" ref="B83:B114" si="17">IF(A83&lt;=$B$5*$B$6,-PMT($B$4/$B$6,$B$5*$B$6,$B$3,,$B$12),"")</f>
        <v/>
      </c>
      <c r="C83" s="28" t="str">
        <f t="shared" ref="C83:C146" si="18">IF(A83&lt;=$B$5*$B$6,-IPMT($B$4/$B$6,A83,$B$5*$B$6,$B$3,,$B$12),"")</f>
        <v/>
      </c>
      <c r="D83" s="4" t="str">
        <f t="shared" ref="D83:D146" si="19">IF(A83&lt;=$B$5*$B$6,-PPMT($B$4/$B$6,A83,$B$5*$B$6,$B$3,,$B$12),"")</f>
        <v/>
      </c>
      <c r="E83" s="4" t="str">
        <f>IF(A83&lt;=$B$5*$B$6,SUM($D$18:D83),"")</f>
        <v/>
      </c>
      <c r="F83" s="4" t="str">
        <f t="shared" ref="F83:F146" si="20">IF(A83&lt;=$B$5*$B$6,$B$3-E83,"")</f>
        <v/>
      </c>
      <c r="G83" s="4" t="str">
        <f t="shared" ref="G83:G146" si="21">IF(F83="","",$B$11*F83)</f>
        <v/>
      </c>
      <c r="H83" s="4" t="str">
        <f t="shared" ref="H83:H146" si="22">IF(G83="","",F83+G83)</f>
        <v/>
      </c>
    </row>
    <row r="84" spans="1:8" x14ac:dyDescent="0.2">
      <c r="A84" s="9" t="str">
        <f t="shared" si="16"/>
        <v/>
      </c>
      <c r="B84" s="4" t="str">
        <f t="shared" si="17"/>
        <v/>
      </c>
      <c r="C84" s="28" t="str">
        <f t="shared" si="18"/>
        <v/>
      </c>
      <c r="D84" s="4" t="str">
        <f t="shared" si="19"/>
        <v/>
      </c>
      <c r="E84" s="4" t="str">
        <f>IF(A84&lt;=$B$5*$B$6,SUM($D$18:D84),"")</f>
        <v/>
      </c>
      <c r="F84" s="4" t="str">
        <f t="shared" si="20"/>
        <v/>
      </c>
      <c r="G84" s="4" t="str">
        <f t="shared" si="21"/>
        <v/>
      </c>
      <c r="H84" s="4" t="str">
        <f t="shared" si="22"/>
        <v/>
      </c>
    </row>
    <row r="85" spans="1:8" x14ac:dyDescent="0.2">
      <c r="A85" s="9" t="str">
        <f t="shared" si="16"/>
        <v/>
      </c>
      <c r="B85" s="4" t="str">
        <f t="shared" si="17"/>
        <v/>
      </c>
      <c r="C85" s="28" t="str">
        <f t="shared" si="18"/>
        <v/>
      </c>
      <c r="D85" s="4" t="str">
        <f t="shared" si="19"/>
        <v/>
      </c>
      <c r="E85" s="4" t="str">
        <f>IF(A85&lt;=$B$5*$B$6,SUM($D$18:D85),"")</f>
        <v/>
      </c>
      <c r="F85" s="4" t="str">
        <f t="shared" si="20"/>
        <v/>
      </c>
      <c r="G85" s="4" t="str">
        <f t="shared" si="21"/>
        <v/>
      </c>
      <c r="H85" s="4" t="str">
        <f t="shared" si="22"/>
        <v/>
      </c>
    </row>
    <row r="86" spans="1:8" x14ac:dyDescent="0.2">
      <c r="A86" s="9" t="str">
        <f t="shared" si="16"/>
        <v/>
      </c>
      <c r="B86" s="4" t="str">
        <f t="shared" si="17"/>
        <v/>
      </c>
      <c r="C86" s="28" t="str">
        <f t="shared" si="18"/>
        <v/>
      </c>
      <c r="D86" s="4" t="str">
        <f t="shared" si="19"/>
        <v/>
      </c>
      <c r="E86" s="4" t="str">
        <f>IF(A86&lt;=$B$5*$B$6,SUM($D$18:D86),"")</f>
        <v/>
      </c>
      <c r="F86" s="4" t="str">
        <f t="shared" si="20"/>
        <v/>
      </c>
      <c r="G86" s="4" t="str">
        <f t="shared" si="21"/>
        <v/>
      </c>
      <c r="H86" s="4" t="str">
        <f t="shared" si="22"/>
        <v/>
      </c>
    </row>
    <row r="87" spans="1:8" x14ac:dyDescent="0.2">
      <c r="A87" s="9" t="str">
        <f t="shared" si="16"/>
        <v/>
      </c>
      <c r="B87" s="4" t="str">
        <f t="shared" si="17"/>
        <v/>
      </c>
      <c r="C87" s="28" t="str">
        <f t="shared" si="18"/>
        <v/>
      </c>
      <c r="D87" s="4" t="str">
        <f t="shared" si="19"/>
        <v/>
      </c>
      <c r="E87" s="4" t="str">
        <f>IF(A87&lt;=$B$5*$B$6,SUM($D$18:D87),"")</f>
        <v/>
      </c>
      <c r="F87" s="4" t="str">
        <f t="shared" si="20"/>
        <v/>
      </c>
      <c r="G87" s="4" t="str">
        <f t="shared" si="21"/>
        <v/>
      </c>
      <c r="H87" s="4" t="str">
        <f t="shared" si="22"/>
        <v/>
      </c>
    </row>
    <row r="88" spans="1:8" x14ac:dyDescent="0.2">
      <c r="A88" s="9" t="str">
        <f t="shared" si="16"/>
        <v/>
      </c>
      <c r="B88" s="4" t="str">
        <f t="shared" si="17"/>
        <v/>
      </c>
      <c r="C88" s="28" t="str">
        <f t="shared" si="18"/>
        <v/>
      </c>
      <c r="D88" s="4" t="str">
        <f t="shared" si="19"/>
        <v/>
      </c>
      <c r="E88" s="4" t="str">
        <f>IF(A88&lt;=$B$5*$B$6,SUM($D$18:D88),"")</f>
        <v/>
      </c>
      <c r="F88" s="4" t="str">
        <f t="shared" si="20"/>
        <v/>
      </c>
      <c r="G88" s="4" t="str">
        <f t="shared" si="21"/>
        <v/>
      </c>
      <c r="H88" s="4" t="str">
        <f t="shared" si="22"/>
        <v/>
      </c>
    </row>
    <row r="89" spans="1:8" x14ac:dyDescent="0.2">
      <c r="A89" s="9" t="str">
        <f t="shared" si="16"/>
        <v/>
      </c>
      <c r="B89" s="4" t="str">
        <f t="shared" si="17"/>
        <v/>
      </c>
      <c r="C89" s="28" t="str">
        <f t="shared" si="18"/>
        <v/>
      </c>
      <c r="D89" s="4" t="str">
        <f t="shared" si="19"/>
        <v/>
      </c>
      <c r="E89" s="4" t="str">
        <f>IF(A89&lt;=$B$5*$B$6,SUM($D$18:D89),"")</f>
        <v/>
      </c>
      <c r="F89" s="4" t="str">
        <f t="shared" si="20"/>
        <v/>
      </c>
      <c r="G89" s="4" t="str">
        <f t="shared" si="21"/>
        <v/>
      </c>
      <c r="H89" s="4" t="str">
        <f t="shared" si="22"/>
        <v/>
      </c>
    </row>
    <row r="90" spans="1:8" x14ac:dyDescent="0.2">
      <c r="A90" s="9" t="str">
        <f t="shared" si="16"/>
        <v/>
      </c>
      <c r="B90" s="4" t="str">
        <f t="shared" si="17"/>
        <v/>
      </c>
      <c r="C90" s="28" t="str">
        <f t="shared" si="18"/>
        <v/>
      </c>
      <c r="D90" s="4" t="str">
        <f t="shared" si="19"/>
        <v/>
      </c>
      <c r="E90" s="4" t="str">
        <f>IF(A90&lt;=$B$5*$B$6,SUM($D$18:D90),"")</f>
        <v/>
      </c>
      <c r="F90" s="4" t="str">
        <f t="shared" si="20"/>
        <v/>
      </c>
      <c r="G90" s="4" t="str">
        <f t="shared" si="21"/>
        <v/>
      </c>
      <c r="H90" s="4" t="str">
        <f t="shared" si="22"/>
        <v/>
      </c>
    </row>
    <row r="91" spans="1:8" x14ac:dyDescent="0.2">
      <c r="A91" s="9" t="str">
        <f t="shared" si="16"/>
        <v/>
      </c>
      <c r="B91" s="4" t="str">
        <f t="shared" si="17"/>
        <v/>
      </c>
      <c r="C91" s="28" t="str">
        <f t="shared" si="18"/>
        <v/>
      </c>
      <c r="D91" s="4" t="str">
        <f t="shared" si="19"/>
        <v/>
      </c>
      <c r="E91" s="4" t="str">
        <f>IF(A91&lt;=$B$5*$B$6,SUM($D$18:D91),"")</f>
        <v/>
      </c>
      <c r="F91" s="4" t="str">
        <f t="shared" si="20"/>
        <v/>
      </c>
      <c r="G91" s="4" t="str">
        <f t="shared" si="21"/>
        <v/>
      </c>
      <c r="H91" s="4" t="str">
        <f t="shared" si="22"/>
        <v/>
      </c>
    </row>
    <row r="92" spans="1:8" x14ac:dyDescent="0.2">
      <c r="A92" s="9" t="str">
        <f t="shared" si="16"/>
        <v/>
      </c>
      <c r="B92" s="4" t="str">
        <f t="shared" si="17"/>
        <v/>
      </c>
      <c r="C92" s="28" t="str">
        <f t="shared" si="18"/>
        <v/>
      </c>
      <c r="D92" s="4" t="str">
        <f t="shared" si="19"/>
        <v/>
      </c>
      <c r="E92" s="4" t="str">
        <f>IF(A92&lt;=$B$5*$B$6,SUM($D$18:D92),"")</f>
        <v/>
      </c>
      <c r="F92" s="4" t="str">
        <f t="shared" si="20"/>
        <v/>
      </c>
      <c r="G92" s="4" t="str">
        <f t="shared" si="21"/>
        <v/>
      </c>
      <c r="H92" s="4" t="str">
        <f t="shared" si="22"/>
        <v/>
      </c>
    </row>
    <row r="93" spans="1:8" x14ac:dyDescent="0.2">
      <c r="A93" s="9" t="str">
        <f t="shared" si="16"/>
        <v/>
      </c>
      <c r="B93" s="4" t="str">
        <f t="shared" si="17"/>
        <v/>
      </c>
      <c r="C93" s="28" t="str">
        <f t="shared" si="18"/>
        <v/>
      </c>
      <c r="D93" s="4" t="str">
        <f t="shared" si="19"/>
        <v/>
      </c>
      <c r="E93" s="4" t="str">
        <f>IF(A93&lt;=$B$5*$B$6,SUM($D$18:D93),"")</f>
        <v/>
      </c>
      <c r="F93" s="4" t="str">
        <f t="shared" si="20"/>
        <v/>
      </c>
      <c r="G93" s="4" t="str">
        <f t="shared" si="21"/>
        <v/>
      </c>
      <c r="H93" s="4" t="str">
        <f t="shared" si="22"/>
        <v/>
      </c>
    </row>
    <row r="94" spans="1:8" x14ac:dyDescent="0.2">
      <c r="A94" s="9" t="str">
        <f t="shared" si="16"/>
        <v/>
      </c>
      <c r="B94" s="4" t="str">
        <f t="shared" si="17"/>
        <v/>
      </c>
      <c r="C94" s="28" t="str">
        <f t="shared" si="18"/>
        <v/>
      </c>
      <c r="D94" s="4" t="str">
        <f t="shared" si="19"/>
        <v/>
      </c>
      <c r="E94" s="4" t="str">
        <f>IF(A94&lt;=$B$5*$B$6,SUM($D$18:D94),"")</f>
        <v/>
      </c>
      <c r="F94" s="4" t="str">
        <f t="shared" si="20"/>
        <v/>
      </c>
      <c r="G94" s="4" t="str">
        <f t="shared" si="21"/>
        <v/>
      </c>
      <c r="H94" s="4" t="str">
        <f t="shared" si="22"/>
        <v/>
      </c>
    </row>
    <row r="95" spans="1:8" x14ac:dyDescent="0.2">
      <c r="A95" s="9" t="str">
        <f t="shared" si="16"/>
        <v/>
      </c>
      <c r="B95" s="4" t="str">
        <f t="shared" si="17"/>
        <v/>
      </c>
      <c r="C95" s="28" t="str">
        <f t="shared" si="18"/>
        <v/>
      </c>
      <c r="D95" s="4" t="str">
        <f t="shared" si="19"/>
        <v/>
      </c>
      <c r="E95" s="4" t="str">
        <f>IF(A95&lt;=$B$5*$B$6,SUM($D$18:D95),"")</f>
        <v/>
      </c>
      <c r="F95" s="4" t="str">
        <f t="shared" si="20"/>
        <v/>
      </c>
      <c r="G95" s="4" t="str">
        <f t="shared" si="21"/>
        <v/>
      </c>
      <c r="H95" s="4" t="str">
        <f t="shared" si="22"/>
        <v/>
      </c>
    </row>
    <row r="96" spans="1:8" x14ac:dyDescent="0.2">
      <c r="A96" s="9" t="str">
        <f t="shared" si="16"/>
        <v/>
      </c>
      <c r="B96" s="4" t="str">
        <f t="shared" si="17"/>
        <v/>
      </c>
      <c r="C96" s="28" t="str">
        <f t="shared" si="18"/>
        <v/>
      </c>
      <c r="D96" s="4" t="str">
        <f t="shared" si="19"/>
        <v/>
      </c>
      <c r="E96" s="4" t="str">
        <f>IF(A96&lt;=$B$5*$B$6,SUM($D$18:D96),"")</f>
        <v/>
      </c>
      <c r="F96" s="4" t="str">
        <f t="shared" si="20"/>
        <v/>
      </c>
      <c r="G96" s="4" t="str">
        <f t="shared" si="21"/>
        <v/>
      </c>
      <c r="H96" s="4" t="str">
        <f t="shared" si="22"/>
        <v/>
      </c>
    </row>
    <row r="97" spans="1:8" x14ac:dyDescent="0.2">
      <c r="A97" s="9" t="str">
        <f t="shared" si="16"/>
        <v/>
      </c>
      <c r="B97" s="4" t="str">
        <f t="shared" si="17"/>
        <v/>
      </c>
      <c r="C97" s="28" t="str">
        <f t="shared" si="18"/>
        <v/>
      </c>
      <c r="D97" s="4" t="str">
        <f t="shared" si="19"/>
        <v/>
      </c>
      <c r="E97" s="4" t="str">
        <f>IF(A97&lt;=$B$5*$B$6,SUM($D$18:D97),"")</f>
        <v/>
      </c>
      <c r="F97" s="4" t="str">
        <f t="shared" si="20"/>
        <v/>
      </c>
      <c r="G97" s="4" t="str">
        <f t="shared" si="21"/>
        <v/>
      </c>
      <c r="H97" s="4" t="str">
        <f t="shared" si="22"/>
        <v/>
      </c>
    </row>
    <row r="98" spans="1:8" x14ac:dyDescent="0.2">
      <c r="A98" s="9" t="str">
        <f t="shared" si="16"/>
        <v/>
      </c>
      <c r="B98" s="4" t="str">
        <f t="shared" si="17"/>
        <v/>
      </c>
      <c r="C98" s="28" t="str">
        <f t="shared" si="18"/>
        <v/>
      </c>
      <c r="D98" s="4" t="str">
        <f t="shared" si="19"/>
        <v/>
      </c>
      <c r="E98" s="4" t="str">
        <f>IF(A98&lt;=$B$5*$B$6,SUM($D$18:D98),"")</f>
        <v/>
      </c>
      <c r="F98" s="4" t="str">
        <f t="shared" si="20"/>
        <v/>
      </c>
      <c r="G98" s="4" t="str">
        <f t="shared" si="21"/>
        <v/>
      </c>
      <c r="H98" s="4" t="str">
        <f t="shared" si="22"/>
        <v/>
      </c>
    </row>
    <row r="99" spans="1:8" x14ac:dyDescent="0.2">
      <c r="A99" s="9" t="str">
        <f t="shared" si="16"/>
        <v/>
      </c>
      <c r="B99" s="4" t="str">
        <f t="shared" si="17"/>
        <v/>
      </c>
      <c r="C99" s="28" t="str">
        <f t="shared" si="18"/>
        <v/>
      </c>
      <c r="D99" s="4" t="str">
        <f t="shared" si="19"/>
        <v/>
      </c>
      <c r="E99" s="4" t="str">
        <f>IF(A99&lt;=$B$5*$B$6,SUM($D$18:D99),"")</f>
        <v/>
      </c>
      <c r="F99" s="4" t="str">
        <f t="shared" si="20"/>
        <v/>
      </c>
      <c r="G99" s="4" t="str">
        <f t="shared" si="21"/>
        <v/>
      </c>
      <c r="H99" s="4" t="str">
        <f t="shared" si="22"/>
        <v/>
      </c>
    </row>
    <row r="100" spans="1:8" x14ac:dyDescent="0.2">
      <c r="A100" s="9" t="str">
        <f t="shared" si="16"/>
        <v/>
      </c>
      <c r="B100" s="4" t="str">
        <f t="shared" si="17"/>
        <v/>
      </c>
      <c r="C100" s="28" t="str">
        <f t="shared" si="18"/>
        <v/>
      </c>
      <c r="D100" s="4" t="str">
        <f t="shared" si="19"/>
        <v/>
      </c>
      <c r="E100" s="4" t="str">
        <f>IF(A100&lt;=$B$5*$B$6,SUM($D$18:D100),"")</f>
        <v/>
      </c>
      <c r="F100" s="4" t="str">
        <f t="shared" si="20"/>
        <v/>
      </c>
      <c r="G100" s="4" t="str">
        <f t="shared" si="21"/>
        <v/>
      </c>
      <c r="H100" s="4" t="str">
        <f t="shared" si="22"/>
        <v/>
      </c>
    </row>
    <row r="101" spans="1:8" x14ac:dyDescent="0.2">
      <c r="A101" s="9" t="str">
        <f t="shared" si="16"/>
        <v/>
      </c>
      <c r="B101" s="4" t="str">
        <f t="shared" si="17"/>
        <v/>
      </c>
      <c r="C101" s="28" t="str">
        <f t="shared" si="18"/>
        <v/>
      </c>
      <c r="D101" s="4" t="str">
        <f t="shared" si="19"/>
        <v/>
      </c>
      <c r="E101" s="4" t="str">
        <f>IF(A101&lt;=$B$5*$B$6,SUM($D$18:D101),"")</f>
        <v/>
      </c>
      <c r="F101" s="4" t="str">
        <f t="shared" si="20"/>
        <v/>
      </c>
      <c r="G101" s="4" t="str">
        <f t="shared" si="21"/>
        <v/>
      </c>
      <c r="H101" s="4" t="str">
        <f t="shared" si="22"/>
        <v/>
      </c>
    </row>
    <row r="102" spans="1:8" x14ac:dyDescent="0.2">
      <c r="A102" s="9" t="str">
        <f t="shared" si="16"/>
        <v/>
      </c>
      <c r="B102" s="4" t="str">
        <f t="shared" si="17"/>
        <v/>
      </c>
      <c r="C102" s="28" t="str">
        <f t="shared" si="18"/>
        <v/>
      </c>
      <c r="D102" s="4" t="str">
        <f t="shared" si="19"/>
        <v/>
      </c>
      <c r="E102" s="4" t="str">
        <f>IF(A102&lt;=$B$5*$B$6,SUM($D$18:D102),"")</f>
        <v/>
      </c>
      <c r="F102" s="4" t="str">
        <f t="shared" si="20"/>
        <v/>
      </c>
      <c r="G102" s="4" t="str">
        <f t="shared" si="21"/>
        <v/>
      </c>
      <c r="H102" s="4" t="str">
        <f t="shared" si="22"/>
        <v/>
      </c>
    </row>
    <row r="103" spans="1:8" x14ac:dyDescent="0.2">
      <c r="A103" s="9" t="str">
        <f t="shared" si="16"/>
        <v/>
      </c>
      <c r="B103" s="4" t="str">
        <f t="shared" si="17"/>
        <v/>
      </c>
      <c r="C103" s="28" t="str">
        <f t="shared" si="18"/>
        <v/>
      </c>
      <c r="D103" s="4" t="str">
        <f t="shared" si="19"/>
        <v/>
      </c>
      <c r="E103" s="4" t="str">
        <f>IF(A103&lt;=$B$5*$B$6,SUM($D$18:D103),"")</f>
        <v/>
      </c>
      <c r="F103" s="4" t="str">
        <f t="shared" si="20"/>
        <v/>
      </c>
      <c r="G103" s="4" t="str">
        <f t="shared" si="21"/>
        <v/>
      </c>
      <c r="H103" s="4" t="str">
        <f t="shared" si="22"/>
        <v/>
      </c>
    </row>
    <row r="104" spans="1:8" x14ac:dyDescent="0.2">
      <c r="A104" s="9" t="str">
        <f t="shared" si="16"/>
        <v/>
      </c>
      <c r="B104" s="4" t="str">
        <f t="shared" si="17"/>
        <v/>
      </c>
      <c r="C104" s="28" t="str">
        <f t="shared" si="18"/>
        <v/>
      </c>
      <c r="D104" s="4" t="str">
        <f t="shared" si="19"/>
        <v/>
      </c>
      <c r="E104" s="4" t="str">
        <f>IF(A104&lt;=$B$5*$B$6,SUM($D$18:D104),"")</f>
        <v/>
      </c>
      <c r="F104" s="4" t="str">
        <f t="shared" si="20"/>
        <v/>
      </c>
      <c r="G104" s="4" t="str">
        <f t="shared" si="21"/>
        <v/>
      </c>
      <c r="H104" s="4" t="str">
        <f t="shared" si="22"/>
        <v/>
      </c>
    </row>
    <row r="105" spans="1:8" x14ac:dyDescent="0.2">
      <c r="A105" s="9" t="str">
        <f t="shared" si="16"/>
        <v/>
      </c>
      <c r="B105" s="4" t="str">
        <f t="shared" si="17"/>
        <v/>
      </c>
      <c r="C105" s="28" t="str">
        <f t="shared" si="18"/>
        <v/>
      </c>
      <c r="D105" s="4" t="str">
        <f t="shared" si="19"/>
        <v/>
      </c>
      <c r="E105" s="4" t="str">
        <f>IF(A105&lt;=$B$5*$B$6,SUM($D$18:D105),"")</f>
        <v/>
      </c>
      <c r="F105" s="4" t="str">
        <f t="shared" si="20"/>
        <v/>
      </c>
      <c r="G105" s="4" t="str">
        <f t="shared" si="21"/>
        <v/>
      </c>
      <c r="H105" s="4" t="str">
        <f t="shared" si="22"/>
        <v/>
      </c>
    </row>
    <row r="106" spans="1:8" x14ac:dyDescent="0.2">
      <c r="A106" s="9" t="str">
        <f t="shared" si="16"/>
        <v/>
      </c>
      <c r="B106" s="4" t="str">
        <f t="shared" si="17"/>
        <v/>
      </c>
      <c r="C106" s="28" t="str">
        <f t="shared" si="18"/>
        <v/>
      </c>
      <c r="D106" s="4" t="str">
        <f t="shared" si="19"/>
        <v/>
      </c>
      <c r="E106" s="4" t="str">
        <f>IF(A106&lt;=$B$5*$B$6,SUM($D$18:D106),"")</f>
        <v/>
      </c>
      <c r="F106" s="4" t="str">
        <f t="shared" si="20"/>
        <v/>
      </c>
      <c r="G106" s="4" t="str">
        <f t="shared" si="21"/>
        <v/>
      </c>
      <c r="H106" s="4" t="str">
        <f t="shared" si="22"/>
        <v/>
      </c>
    </row>
    <row r="107" spans="1:8" x14ac:dyDescent="0.2">
      <c r="A107" s="9" t="str">
        <f t="shared" si="16"/>
        <v/>
      </c>
      <c r="B107" s="4" t="str">
        <f t="shared" si="17"/>
        <v/>
      </c>
      <c r="C107" s="28" t="str">
        <f t="shared" si="18"/>
        <v/>
      </c>
      <c r="D107" s="4" t="str">
        <f t="shared" si="19"/>
        <v/>
      </c>
      <c r="E107" s="4" t="str">
        <f>IF(A107&lt;=$B$5*$B$6,SUM($D$18:D107),"")</f>
        <v/>
      </c>
      <c r="F107" s="4" t="str">
        <f t="shared" si="20"/>
        <v/>
      </c>
      <c r="G107" s="4" t="str">
        <f t="shared" si="21"/>
        <v/>
      </c>
      <c r="H107" s="4" t="str">
        <f t="shared" si="22"/>
        <v/>
      </c>
    </row>
    <row r="108" spans="1:8" x14ac:dyDescent="0.2">
      <c r="A108" s="9" t="str">
        <f t="shared" si="16"/>
        <v/>
      </c>
      <c r="B108" s="4" t="str">
        <f t="shared" si="17"/>
        <v/>
      </c>
      <c r="C108" s="28" t="str">
        <f t="shared" si="18"/>
        <v/>
      </c>
      <c r="D108" s="4" t="str">
        <f t="shared" si="19"/>
        <v/>
      </c>
      <c r="E108" s="4" t="str">
        <f>IF(A108&lt;=$B$5*$B$6,SUM($D$18:D108),"")</f>
        <v/>
      </c>
      <c r="F108" s="4" t="str">
        <f t="shared" si="20"/>
        <v/>
      </c>
      <c r="G108" s="4" t="str">
        <f t="shared" si="21"/>
        <v/>
      </c>
      <c r="H108" s="4" t="str">
        <f t="shared" si="22"/>
        <v/>
      </c>
    </row>
    <row r="109" spans="1:8" x14ac:dyDescent="0.2">
      <c r="A109" s="9" t="str">
        <f t="shared" si="16"/>
        <v/>
      </c>
      <c r="B109" s="4" t="str">
        <f t="shared" si="17"/>
        <v/>
      </c>
      <c r="C109" s="28" t="str">
        <f t="shared" si="18"/>
        <v/>
      </c>
      <c r="D109" s="4" t="str">
        <f t="shared" si="19"/>
        <v/>
      </c>
      <c r="E109" s="4" t="str">
        <f>IF(A109&lt;=$B$5*$B$6,SUM($D$18:D109),"")</f>
        <v/>
      </c>
      <c r="F109" s="4" t="str">
        <f t="shared" si="20"/>
        <v/>
      </c>
      <c r="G109" s="4" t="str">
        <f t="shared" si="21"/>
        <v/>
      </c>
      <c r="H109" s="4" t="str">
        <f t="shared" si="22"/>
        <v/>
      </c>
    </row>
    <row r="110" spans="1:8" x14ac:dyDescent="0.2">
      <c r="A110" s="9" t="str">
        <f t="shared" si="16"/>
        <v/>
      </c>
      <c r="B110" s="4" t="str">
        <f t="shared" si="17"/>
        <v/>
      </c>
      <c r="C110" s="28" t="str">
        <f t="shared" si="18"/>
        <v/>
      </c>
      <c r="D110" s="4" t="str">
        <f t="shared" si="19"/>
        <v/>
      </c>
      <c r="E110" s="4" t="str">
        <f>IF(A110&lt;=$B$5*$B$6,SUM($D$18:D110),"")</f>
        <v/>
      </c>
      <c r="F110" s="4" t="str">
        <f t="shared" si="20"/>
        <v/>
      </c>
      <c r="G110" s="4" t="str">
        <f t="shared" si="21"/>
        <v/>
      </c>
      <c r="H110" s="4" t="str">
        <f t="shared" si="22"/>
        <v/>
      </c>
    </row>
    <row r="111" spans="1:8" x14ac:dyDescent="0.2">
      <c r="A111" s="9" t="str">
        <f t="shared" si="16"/>
        <v/>
      </c>
      <c r="B111" s="4" t="str">
        <f t="shared" si="17"/>
        <v/>
      </c>
      <c r="C111" s="28" t="str">
        <f t="shared" si="18"/>
        <v/>
      </c>
      <c r="D111" s="4" t="str">
        <f t="shared" si="19"/>
        <v/>
      </c>
      <c r="E111" s="4" t="str">
        <f>IF(A111&lt;=$B$5*$B$6,SUM($D$18:D111),"")</f>
        <v/>
      </c>
      <c r="F111" s="4" t="str">
        <f t="shared" si="20"/>
        <v/>
      </c>
      <c r="G111" s="4" t="str">
        <f t="shared" si="21"/>
        <v/>
      </c>
      <c r="H111" s="4" t="str">
        <f t="shared" si="22"/>
        <v/>
      </c>
    </row>
    <row r="112" spans="1:8" x14ac:dyDescent="0.2">
      <c r="A112" s="9" t="str">
        <f t="shared" si="16"/>
        <v/>
      </c>
      <c r="B112" s="4" t="str">
        <f t="shared" si="17"/>
        <v/>
      </c>
      <c r="C112" s="28" t="str">
        <f t="shared" si="18"/>
        <v/>
      </c>
      <c r="D112" s="4" t="str">
        <f t="shared" si="19"/>
        <v/>
      </c>
      <c r="E112" s="4" t="str">
        <f>IF(A112&lt;=$B$5*$B$6,SUM($D$18:D112),"")</f>
        <v/>
      </c>
      <c r="F112" s="4" t="str">
        <f t="shared" si="20"/>
        <v/>
      </c>
      <c r="G112" s="4" t="str">
        <f t="shared" si="21"/>
        <v/>
      </c>
      <c r="H112" s="4" t="str">
        <f t="shared" si="22"/>
        <v/>
      </c>
    </row>
    <row r="113" spans="1:8" x14ac:dyDescent="0.2">
      <c r="A113" s="9" t="str">
        <f t="shared" si="16"/>
        <v/>
      </c>
      <c r="B113" s="4" t="str">
        <f t="shared" si="17"/>
        <v/>
      </c>
      <c r="C113" s="28" t="str">
        <f t="shared" si="18"/>
        <v/>
      </c>
      <c r="D113" s="4" t="str">
        <f t="shared" si="19"/>
        <v/>
      </c>
      <c r="E113" s="4" t="str">
        <f>IF(A113&lt;=$B$5*$B$6,SUM($D$18:D113),"")</f>
        <v/>
      </c>
      <c r="F113" s="4" t="str">
        <f t="shared" si="20"/>
        <v/>
      </c>
      <c r="G113" s="4" t="str">
        <f t="shared" si="21"/>
        <v/>
      </c>
      <c r="H113" s="4" t="str">
        <f t="shared" si="22"/>
        <v/>
      </c>
    </row>
    <row r="114" spans="1:8" x14ac:dyDescent="0.2">
      <c r="A114" s="9" t="str">
        <f t="shared" si="16"/>
        <v/>
      </c>
      <c r="B114" s="4" t="str">
        <f t="shared" si="17"/>
        <v/>
      </c>
      <c r="C114" s="28" t="str">
        <f t="shared" si="18"/>
        <v/>
      </c>
      <c r="D114" s="4" t="str">
        <f t="shared" si="19"/>
        <v/>
      </c>
      <c r="E114" s="4" t="str">
        <f>IF(A114&lt;=$B$5*$B$6,SUM($D$18:D114),"")</f>
        <v/>
      </c>
      <c r="F114" s="4" t="str">
        <f t="shared" si="20"/>
        <v/>
      </c>
      <c r="G114" s="4" t="str">
        <f t="shared" si="21"/>
        <v/>
      </c>
      <c r="H114" s="4" t="str">
        <f t="shared" si="22"/>
        <v/>
      </c>
    </row>
    <row r="115" spans="1:8" x14ac:dyDescent="0.2">
      <c r="A115" s="9" t="str">
        <f t="shared" ref="A115:A146" si="23">IF(A114&lt;$B$5*$B$6,A114+1,"")</f>
        <v/>
      </c>
      <c r="B115" s="4" t="str">
        <f t="shared" ref="B115:B146" si="24">IF(A115&lt;=$B$5*$B$6,-PMT($B$4/$B$6,$B$5*$B$6,$B$3,,$B$12),"")</f>
        <v/>
      </c>
      <c r="C115" s="28" t="str">
        <f t="shared" si="18"/>
        <v/>
      </c>
      <c r="D115" s="4" t="str">
        <f t="shared" si="19"/>
        <v/>
      </c>
      <c r="E115" s="4" t="str">
        <f>IF(A115&lt;=$B$5*$B$6,SUM($D$18:D115),"")</f>
        <v/>
      </c>
      <c r="F115" s="4" t="str">
        <f t="shared" si="20"/>
        <v/>
      </c>
      <c r="G115" s="4" t="str">
        <f t="shared" si="21"/>
        <v/>
      </c>
      <c r="H115" s="4" t="str">
        <f t="shared" si="22"/>
        <v/>
      </c>
    </row>
    <row r="116" spans="1:8" x14ac:dyDescent="0.2">
      <c r="A116" s="9" t="str">
        <f t="shared" si="23"/>
        <v/>
      </c>
      <c r="B116" s="4" t="str">
        <f t="shared" si="24"/>
        <v/>
      </c>
      <c r="C116" s="28" t="str">
        <f t="shared" si="18"/>
        <v/>
      </c>
      <c r="D116" s="4" t="str">
        <f t="shared" si="19"/>
        <v/>
      </c>
      <c r="E116" s="4" t="str">
        <f>IF(A116&lt;=$B$5*$B$6,SUM($D$18:D116),"")</f>
        <v/>
      </c>
      <c r="F116" s="4" t="str">
        <f t="shared" si="20"/>
        <v/>
      </c>
      <c r="G116" s="4" t="str">
        <f t="shared" si="21"/>
        <v/>
      </c>
      <c r="H116" s="4" t="str">
        <f t="shared" si="22"/>
        <v/>
      </c>
    </row>
    <row r="117" spans="1:8" x14ac:dyDescent="0.2">
      <c r="A117" s="9" t="str">
        <f t="shared" si="23"/>
        <v/>
      </c>
      <c r="B117" s="4" t="str">
        <f t="shared" si="24"/>
        <v/>
      </c>
      <c r="C117" s="28" t="str">
        <f t="shared" si="18"/>
        <v/>
      </c>
      <c r="D117" s="4" t="str">
        <f t="shared" si="19"/>
        <v/>
      </c>
      <c r="E117" s="4" t="str">
        <f>IF(A117&lt;=$B$5*$B$6,SUM($D$18:D117),"")</f>
        <v/>
      </c>
      <c r="F117" s="4" t="str">
        <f t="shared" si="20"/>
        <v/>
      </c>
      <c r="G117" s="4" t="str">
        <f t="shared" si="21"/>
        <v/>
      </c>
      <c r="H117" s="4" t="str">
        <f t="shared" si="22"/>
        <v/>
      </c>
    </row>
    <row r="118" spans="1:8" x14ac:dyDescent="0.2">
      <c r="A118" s="9" t="str">
        <f t="shared" si="23"/>
        <v/>
      </c>
      <c r="B118" s="4" t="str">
        <f t="shared" si="24"/>
        <v/>
      </c>
      <c r="C118" s="28" t="str">
        <f t="shared" si="18"/>
        <v/>
      </c>
      <c r="D118" s="4" t="str">
        <f t="shared" si="19"/>
        <v/>
      </c>
      <c r="E118" s="4" t="str">
        <f>IF(A118&lt;=$B$5*$B$6,SUM($D$18:D118),"")</f>
        <v/>
      </c>
      <c r="F118" s="4" t="str">
        <f t="shared" si="20"/>
        <v/>
      </c>
      <c r="G118" s="4" t="str">
        <f t="shared" si="21"/>
        <v/>
      </c>
      <c r="H118" s="4" t="str">
        <f t="shared" si="22"/>
        <v/>
      </c>
    </row>
    <row r="119" spans="1:8" x14ac:dyDescent="0.2">
      <c r="A119" s="9" t="str">
        <f t="shared" si="23"/>
        <v/>
      </c>
      <c r="B119" s="4" t="str">
        <f t="shared" si="24"/>
        <v/>
      </c>
      <c r="C119" s="28" t="str">
        <f t="shared" si="18"/>
        <v/>
      </c>
      <c r="D119" s="4" t="str">
        <f t="shared" si="19"/>
        <v/>
      </c>
      <c r="E119" s="4" t="str">
        <f>IF(A119&lt;=$B$5*$B$6,SUM($D$18:D119),"")</f>
        <v/>
      </c>
      <c r="F119" s="4" t="str">
        <f t="shared" si="20"/>
        <v/>
      </c>
      <c r="G119" s="4" t="str">
        <f t="shared" si="21"/>
        <v/>
      </c>
      <c r="H119" s="4" t="str">
        <f t="shared" si="22"/>
        <v/>
      </c>
    </row>
    <row r="120" spans="1:8" x14ac:dyDescent="0.2">
      <c r="A120" s="9" t="str">
        <f t="shared" si="23"/>
        <v/>
      </c>
      <c r="B120" s="4" t="str">
        <f t="shared" si="24"/>
        <v/>
      </c>
      <c r="C120" s="28" t="str">
        <f t="shared" si="18"/>
        <v/>
      </c>
      <c r="D120" s="4" t="str">
        <f t="shared" si="19"/>
        <v/>
      </c>
      <c r="E120" s="4" t="str">
        <f>IF(A120&lt;=$B$5*$B$6,SUM($D$18:D120),"")</f>
        <v/>
      </c>
      <c r="F120" s="4" t="str">
        <f t="shared" si="20"/>
        <v/>
      </c>
      <c r="G120" s="4" t="str">
        <f t="shared" si="21"/>
        <v/>
      </c>
      <c r="H120" s="4" t="str">
        <f t="shared" si="22"/>
        <v/>
      </c>
    </row>
    <row r="121" spans="1:8" x14ac:dyDescent="0.2">
      <c r="A121" s="9" t="str">
        <f t="shared" si="23"/>
        <v/>
      </c>
      <c r="B121" s="4" t="str">
        <f t="shared" si="24"/>
        <v/>
      </c>
      <c r="C121" s="28" t="str">
        <f t="shared" si="18"/>
        <v/>
      </c>
      <c r="D121" s="4" t="str">
        <f t="shared" si="19"/>
        <v/>
      </c>
      <c r="E121" s="4" t="str">
        <f>IF(A121&lt;=$B$5*$B$6,SUM($D$18:D121),"")</f>
        <v/>
      </c>
      <c r="F121" s="4" t="str">
        <f t="shared" si="20"/>
        <v/>
      </c>
      <c r="G121" s="4" t="str">
        <f t="shared" si="21"/>
        <v/>
      </c>
      <c r="H121" s="4" t="str">
        <f t="shared" si="22"/>
        <v/>
      </c>
    </row>
    <row r="122" spans="1:8" x14ac:dyDescent="0.2">
      <c r="A122" s="9" t="str">
        <f t="shared" si="23"/>
        <v/>
      </c>
      <c r="B122" s="4" t="str">
        <f t="shared" si="24"/>
        <v/>
      </c>
      <c r="C122" s="28" t="str">
        <f t="shared" si="18"/>
        <v/>
      </c>
      <c r="D122" s="4" t="str">
        <f t="shared" si="19"/>
        <v/>
      </c>
      <c r="E122" s="4" t="str">
        <f>IF(A122&lt;=$B$5*$B$6,SUM($D$18:D122),"")</f>
        <v/>
      </c>
      <c r="F122" s="4" t="str">
        <f t="shared" si="20"/>
        <v/>
      </c>
      <c r="G122" s="4" t="str">
        <f t="shared" si="21"/>
        <v/>
      </c>
      <c r="H122" s="4" t="str">
        <f t="shared" si="22"/>
        <v/>
      </c>
    </row>
    <row r="123" spans="1:8" x14ac:dyDescent="0.2">
      <c r="A123" s="9" t="str">
        <f t="shared" si="23"/>
        <v/>
      </c>
      <c r="B123" s="4" t="str">
        <f t="shared" si="24"/>
        <v/>
      </c>
      <c r="C123" s="28" t="str">
        <f t="shared" si="18"/>
        <v/>
      </c>
      <c r="D123" s="4" t="str">
        <f t="shared" si="19"/>
        <v/>
      </c>
      <c r="E123" s="4" t="str">
        <f>IF(A123&lt;=$B$5*$B$6,SUM($D$18:D123),"")</f>
        <v/>
      </c>
      <c r="F123" s="4" t="str">
        <f t="shared" si="20"/>
        <v/>
      </c>
      <c r="G123" s="4" t="str">
        <f t="shared" si="21"/>
        <v/>
      </c>
      <c r="H123" s="4" t="str">
        <f t="shared" si="22"/>
        <v/>
      </c>
    </row>
    <row r="124" spans="1:8" x14ac:dyDescent="0.2">
      <c r="A124" s="9" t="str">
        <f t="shared" si="23"/>
        <v/>
      </c>
      <c r="B124" s="4" t="str">
        <f t="shared" si="24"/>
        <v/>
      </c>
      <c r="C124" s="28" t="str">
        <f t="shared" si="18"/>
        <v/>
      </c>
      <c r="D124" s="4" t="str">
        <f t="shared" si="19"/>
        <v/>
      </c>
      <c r="E124" s="4" t="str">
        <f>IF(A124&lt;=$B$5*$B$6,SUM($D$18:D124),"")</f>
        <v/>
      </c>
      <c r="F124" s="4" t="str">
        <f t="shared" si="20"/>
        <v/>
      </c>
      <c r="G124" s="4" t="str">
        <f t="shared" si="21"/>
        <v/>
      </c>
      <c r="H124" s="4" t="str">
        <f t="shared" si="22"/>
        <v/>
      </c>
    </row>
    <row r="125" spans="1:8" x14ac:dyDescent="0.2">
      <c r="A125" s="9" t="str">
        <f t="shared" si="23"/>
        <v/>
      </c>
      <c r="B125" s="4" t="str">
        <f t="shared" si="24"/>
        <v/>
      </c>
      <c r="C125" s="28" t="str">
        <f t="shared" si="18"/>
        <v/>
      </c>
      <c r="D125" s="4" t="str">
        <f t="shared" si="19"/>
        <v/>
      </c>
      <c r="E125" s="4" t="str">
        <f>IF(A125&lt;=$B$5*$B$6,SUM($D$18:D125),"")</f>
        <v/>
      </c>
      <c r="F125" s="4" t="str">
        <f t="shared" si="20"/>
        <v/>
      </c>
      <c r="G125" s="4" t="str">
        <f t="shared" si="21"/>
        <v/>
      </c>
      <c r="H125" s="4" t="str">
        <f t="shared" si="22"/>
        <v/>
      </c>
    </row>
    <row r="126" spans="1:8" x14ac:dyDescent="0.2">
      <c r="A126" s="9" t="str">
        <f t="shared" si="23"/>
        <v/>
      </c>
      <c r="B126" s="4" t="str">
        <f t="shared" si="24"/>
        <v/>
      </c>
      <c r="C126" s="28" t="str">
        <f t="shared" si="18"/>
        <v/>
      </c>
      <c r="D126" s="4" t="str">
        <f t="shared" si="19"/>
        <v/>
      </c>
      <c r="E126" s="4" t="str">
        <f>IF(A126&lt;=$B$5*$B$6,SUM($D$18:D126),"")</f>
        <v/>
      </c>
      <c r="F126" s="4" t="str">
        <f t="shared" si="20"/>
        <v/>
      </c>
      <c r="G126" s="4" t="str">
        <f t="shared" si="21"/>
        <v/>
      </c>
      <c r="H126" s="4" t="str">
        <f t="shared" si="22"/>
        <v/>
      </c>
    </row>
    <row r="127" spans="1:8" x14ac:dyDescent="0.2">
      <c r="A127" s="9" t="str">
        <f t="shared" si="23"/>
        <v/>
      </c>
      <c r="B127" s="4" t="str">
        <f t="shared" si="24"/>
        <v/>
      </c>
      <c r="C127" s="28" t="str">
        <f t="shared" si="18"/>
        <v/>
      </c>
      <c r="D127" s="4" t="str">
        <f t="shared" si="19"/>
        <v/>
      </c>
      <c r="E127" s="4" t="str">
        <f>IF(A127&lt;=$B$5*$B$6,SUM($D$18:D127),"")</f>
        <v/>
      </c>
      <c r="F127" s="4" t="str">
        <f t="shared" si="20"/>
        <v/>
      </c>
      <c r="G127" s="4" t="str">
        <f t="shared" si="21"/>
        <v/>
      </c>
      <c r="H127" s="4" t="str">
        <f t="shared" si="22"/>
        <v/>
      </c>
    </row>
    <row r="128" spans="1:8" x14ac:dyDescent="0.2">
      <c r="A128" s="9" t="str">
        <f t="shared" si="23"/>
        <v/>
      </c>
      <c r="B128" s="4" t="str">
        <f t="shared" si="24"/>
        <v/>
      </c>
      <c r="C128" s="28" t="str">
        <f t="shared" si="18"/>
        <v/>
      </c>
      <c r="D128" s="4" t="str">
        <f t="shared" si="19"/>
        <v/>
      </c>
      <c r="E128" s="4" t="str">
        <f>IF(A128&lt;=$B$5*$B$6,SUM($D$18:D128),"")</f>
        <v/>
      </c>
      <c r="F128" s="4" t="str">
        <f t="shared" si="20"/>
        <v/>
      </c>
      <c r="G128" s="4" t="str">
        <f t="shared" si="21"/>
        <v/>
      </c>
      <c r="H128" s="4" t="str">
        <f t="shared" si="22"/>
        <v/>
      </c>
    </row>
    <row r="129" spans="1:8" x14ac:dyDescent="0.2">
      <c r="A129" s="9" t="str">
        <f t="shared" si="23"/>
        <v/>
      </c>
      <c r="B129" s="4" t="str">
        <f t="shared" si="24"/>
        <v/>
      </c>
      <c r="C129" s="28" t="str">
        <f t="shared" si="18"/>
        <v/>
      </c>
      <c r="D129" s="4" t="str">
        <f t="shared" si="19"/>
        <v/>
      </c>
      <c r="E129" s="4" t="str">
        <f>IF(A129&lt;=$B$5*$B$6,SUM($D$18:D129),"")</f>
        <v/>
      </c>
      <c r="F129" s="4" t="str">
        <f t="shared" si="20"/>
        <v/>
      </c>
      <c r="G129" s="4" t="str">
        <f t="shared" si="21"/>
        <v/>
      </c>
      <c r="H129" s="4" t="str">
        <f t="shared" si="22"/>
        <v/>
      </c>
    </row>
    <row r="130" spans="1:8" x14ac:dyDescent="0.2">
      <c r="A130" s="9" t="str">
        <f t="shared" si="23"/>
        <v/>
      </c>
      <c r="B130" s="4" t="str">
        <f t="shared" si="24"/>
        <v/>
      </c>
      <c r="C130" s="28" t="str">
        <f t="shared" si="18"/>
        <v/>
      </c>
      <c r="D130" s="4" t="str">
        <f t="shared" si="19"/>
        <v/>
      </c>
      <c r="E130" s="4" t="str">
        <f>IF(A130&lt;=$B$5*$B$6,SUM($D$18:D130),"")</f>
        <v/>
      </c>
      <c r="F130" s="4" t="str">
        <f t="shared" si="20"/>
        <v/>
      </c>
      <c r="G130" s="4" t="str">
        <f t="shared" si="21"/>
        <v/>
      </c>
      <c r="H130" s="4" t="str">
        <f t="shared" si="22"/>
        <v/>
      </c>
    </row>
    <row r="131" spans="1:8" x14ac:dyDescent="0.2">
      <c r="A131" s="9" t="str">
        <f t="shared" si="23"/>
        <v/>
      </c>
      <c r="B131" s="4" t="str">
        <f t="shared" si="24"/>
        <v/>
      </c>
      <c r="C131" s="28" t="str">
        <f t="shared" si="18"/>
        <v/>
      </c>
      <c r="D131" s="4" t="str">
        <f t="shared" si="19"/>
        <v/>
      </c>
      <c r="E131" s="4" t="str">
        <f>IF(A131&lt;=$B$5*$B$6,SUM($D$18:D131),"")</f>
        <v/>
      </c>
      <c r="F131" s="4" t="str">
        <f t="shared" si="20"/>
        <v/>
      </c>
      <c r="G131" s="4" t="str">
        <f t="shared" si="21"/>
        <v/>
      </c>
      <c r="H131" s="4" t="str">
        <f t="shared" si="22"/>
        <v/>
      </c>
    </row>
    <row r="132" spans="1:8" x14ac:dyDescent="0.2">
      <c r="A132" s="9" t="str">
        <f t="shared" si="23"/>
        <v/>
      </c>
      <c r="B132" s="4" t="str">
        <f t="shared" si="24"/>
        <v/>
      </c>
      <c r="C132" s="28" t="str">
        <f t="shared" si="18"/>
        <v/>
      </c>
      <c r="D132" s="4" t="str">
        <f t="shared" si="19"/>
        <v/>
      </c>
      <c r="E132" s="4" t="str">
        <f>IF(A132&lt;=$B$5*$B$6,SUM($D$18:D132),"")</f>
        <v/>
      </c>
      <c r="F132" s="4" t="str">
        <f t="shared" si="20"/>
        <v/>
      </c>
      <c r="G132" s="4" t="str">
        <f t="shared" si="21"/>
        <v/>
      </c>
      <c r="H132" s="4" t="str">
        <f t="shared" si="22"/>
        <v/>
      </c>
    </row>
    <row r="133" spans="1:8" x14ac:dyDescent="0.2">
      <c r="A133" s="9" t="str">
        <f t="shared" si="23"/>
        <v/>
      </c>
      <c r="B133" s="4" t="str">
        <f t="shared" si="24"/>
        <v/>
      </c>
      <c r="C133" s="28" t="str">
        <f t="shared" si="18"/>
        <v/>
      </c>
      <c r="D133" s="4" t="str">
        <f t="shared" si="19"/>
        <v/>
      </c>
      <c r="E133" s="4" t="str">
        <f>IF(A133&lt;=$B$5*$B$6,SUM($D$18:D133),"")</f>
        <v/>
      </c>
      <c r="F133" s="4" t="str">
        <f t="shared" si="20"/>
        <v/>
      </c>
      <c r="G133" s="4" t="str">
        <f t="shared" si="21"/>
        <v/>
      </c>
      <c r="H133" s="4" t="str">
        <f t="shared" si="22"/>
        <v/>
      </c>
    </row>
    <row r="134" spans="1:8" x14ac:dyDescent="0.2">
      <c r="A134" s="9" t="str">
        <f t="shared" si="23"/>
        <v/>
      </c>
      <c r="B134" s="4" t="str">
        <f t="shared" si="24"/>
        <v/>
      </c>
      <c r="C134" s="28" t="str">
        <f t="shared" si="18"/>
        <v/>
      </c>
      <c r="D134" s="4" t="str">
        <f t="shared" si="19"/>
        <v/>
      </c>
      <c r="E134" s="4" t="str">
        <f>IF(A134&lt;=$B$5*$B$6,SUM($D$18:D134),"")</f>
        <v/>
      </c>
      <c r="F134" s="4" t="str">
        <f t="shared" si="20"/>
        <v/>
      </c>
      <c r="G134" s="4" t="str">
        <f t="shared" si="21"/>
        <v/>
      </c>
      <c r="H134" s="4" t="str">
        <f t="shared" si="22"/>
        <v/>
      </c>
    </row>
    <row r="135" spans="1:8" x14ac:dyDescent="0.2">
      <c r="A135" s="9" t="str">
        <f t="shared" si="23"/>
        <v/>
      </c>
      <c r="B135" s="4" t="str">
        <f t="shared" si="24"/>
        <v/>
      </c>
      <c r="C135" s="28" t="str">
        <f t="shared" si="18"/>
        <v/>
      </c>
      <c r="D135" s="4" t="str">
        <f t="shared" si="19"/>
        <v/>
      </c>
      <c r="E135" s="4" t="str">
        <f>IF(A135&lt;=$B$5*$B$6,SUM($D$18:D135),"")</f>
        <v/>
      </c>
      <c r="F135" s="4" t="str">
        <f t="shared" si="20"/>
        <v/>
      </c>
      <c r="G135" s="4" t="str">
        <f t="shared" si="21"/>
        <v/>
      </c>
      <c r="H135" s="4" t="str">
        <f t="shared" si="22"/>
        <v/>
      </c>
    </row>
    <row r="136" spans="1:8" x14ac:dyDescent="0.2">
      <c r="A136" s="9" t="str">
        <f t="shared" si="23"/>
        <v/>
      </c>
      <c r="B136" s="4" t="str">
        <f t="shared" si="24"/>
        <v/>
      </c>
      <c r="C136" s="28" t="str">
        <f t="shared" si="18"/>
        <v/>
      </c>
      <c r="D136" s="4" t="str">
        <f t="shared" si="19"/>
        <v/>
      </c>
      <c r="E136" s="4" t="str">
        <f>IF(A136&lt;=$B$5*$B$6,SUM($D$18:D136),"")</f>
        <v/>
      </c>
      <c r="F136" s="4" t="str">
        <f t="shared" si="20"/>
        <v/>
      </c>
      <c r="G136" s="4" t="str">
        <f t="shared" si="21"/>
        <v/>
      </c>
      <c r="H136" s="4" t="str">
        <f t="shared" si="22"/>
        <v/>
      </c>
    </row>
    <row r="137" spans="1:8" x14ac:dyDescent="0.2">
      <c r="A137" s="9" t="str">
        <f t="shared" si="23"/>
        <v/>
      </c>
      <c r="B137" s="4" t="str">
        <f t="shared" si="24"/>
        <v/>
      </c>
      <c r="C137" s="28" t="str">
        <f t="shared" si="18"/>
        <v/>
      </c>
      <c r="D137" s="4" t="str">
        <f t="shared" si="19"/>
        <v/>
      </c>
      <c r="E137" s="4" t="str">
        <f>IF(A137&lt;=$B$5*$B$6,SUM($D$18:D137),"")</f>
        <v/>
      </c>
      <c r="F137" s="4" t="str">
        <f t="shared" si="20"/>
        <v/>
      </c>
      <c r="G137" s="4" t="str">
        <f t="shared" si="21"/>
        <v/>
      </c>
      <c r="H137" s="4" t="str">
        <f t="shared" si="22"/>
        <v/>
      </c>
    </row>
    <row r="138" spans="1:8" x14ac:dyDescent="0.2">
      <c r="A138" s="9" t="str">
        <f t="shared" si="23"/>
        <v/>
      </c>
      <c r="B138" s="4" t="str">
        <f t="shared" si="24"/>
        <v/>
      </c>
      <c r="C138" s="28" t="str">
        <f t="shared" si="18"/>
        <v/>
      </c>
      <c r="D138" s="4" t="str">
        <f t="shared" si="19"/>
        <v/>
      </c>
      <c r="E138" s="4" t="str">
        <f>IF(A138&lt;=$B$5*$B$6,SUM($D$18:D138),"")</f>
        <v/>
      </c>
      <c r="F138" s="4" t="str">
        <f t="shared" si="20"/>
        <v/>
      </c>
      <c r="G138" s="4" t="str">
        <f t="shared" si="21"/>
        <v/>
      </c>
      <c r="H138" s="4" t="str">
        <f t="shared" si="22"/>
        <v/>
      </c>
    </row>
    <row r="139" spans="1:8" x14ac:dyDescent="0.2">
      <c r="A139" s="9" t="str">
        <f t="shared" si="23"/>
        <v/>
      </c>
      <c r="B139" s="4" t="str">
        <f t="shared" si="24"/>
        <v/>
      </c>
      <c r="C139" s="28" t="str">
        <f t="shared" si="18"/>
        <v/>
      </c>
      <c r="D139" s="4" t="str">
        <f t="shared" si="19"/>
        <v/>
      </c>
      <c r="E139" s="4" t="str">
        <f>IF(A139&lt;=$B$5*$B$6,SUM($D$18:D139),"")</f>
        <v/>
      </c>
      <c r="F139" s="4" t="str">
        <f t="shared" si="20"/>
        <v/>
      </c>
      <c r="G139" s="4" t="str">
        <f t="shared" si="21"/>
        <v/>
      </c>
      <c r="H139" s="4" t="str">
        <f t="shared" si="22"/>
        <v/>
      </c>
    </row>
    <row r="140" spans="1:8" x14ac:dyDescent="0.2">
      <c r="A140" s="9" t="str">
        <f t="shared" si="23"/>
        <v/>
      </c>
      <c r="B140" s="4" t="str">
        <f t="shared" si="24"/>
        <v/>
      </c>
      <c r="C140" s="28" t="str">
        <f t="shared" si="18"/>
        <v/>
      </c>
      <c r="D140" s="4" t="str">
        <f t="shared" si="19"/>
        <v/>
      </c>
      <c r="E140" s="4" t="str">
        <f>IF(A140&lt;=$B$5*$B$6,SUM($D$18:D140),"")</f>
        <v/>
      </c>
      <c r="F140" s="4" t="str">
        <f t="shared" si="20"/>
        <v/>
      </c>
      <c r="G140" s="4" t="str">
        <f t="shared" si="21"/>
        <v/>
      </c>
      <c r="H140" s="4" t="str">
        <f t="shared" si="22"/>
        <v/>
      </c>
    </row>
    <row r="141" spans="1:8" x14ac:dyDescent="0.2">
      <c r="A141" s="9" t="str">
        <f t="shared" si="23"/>
        <v/>
      </c>
      <c r="B141" s="4" t="str">
        <f t="shared" si="24"/>
        <v/>
      </c>
      <c r="C141" s="28" t="str">
        <f t="shared" si="18"/>
        <v/>
      </c>
      <c r="D141" s="4" t="str">
        <f t="shared" si="19"/>
        <v/>
      </c>
      <c r="E141" s="4" t="str">
        <f>IF(A141&lt;=$B$5*$B$6,SUM($D$18:D141),"")</f>
        <v/>
      </c>
      <c r="F141" s="4" t="str">
        <f t="shared" si="20"/>
        <v/>
      </c>
      <c r="G141" s="4" t="str">
        <f t="shared" si="21"/>
        <v/>
      </c>
      <c r="H141" s="4" t="str">
        <f t="shared" si="22"/>
        <v/>
      </c>
    </row>
    <row r="142" spans="1:8" x14ac:dyDescent="0.2">
      <c r="A142" s="9" t="str">
        <f t="shared" si="23"/>
        <v/>
      </c>
      <c r="B142" s="4" t="str">
        <f t="shared" si="24"/>
        <v/>
      </c>
      <c r="C142" s="28" t="str">
        <f t="shared" si="18"/>
        <v/>
      </c>
      <c r="D142" s="4" t="str">
        <f t="shared" si="19"/>
        <v/>
      </c>
      <c r="E142" s="4" t="str">
        <f>IF(A142&lt;=$B$5*$B$6,SUM($D$18:D142),"")</f>
        <v/>
      </c>
      <c r="F142" s="4" t="str">
        <f t="shared" si="20"/>
        <v/>
      </c>
      <c r="G142" s="4" t="str">
        <f t="shared" si="21"/>
        <v/>
      </c>
      <c r="H142" s="4" t="str">
        <f t="shared" si="22"/>
        <v/>
      </c>
    </row>
    <row r="143" spans="1:8" x14ac:dyDescent="0.2">
      <c r="A143" s="9" t="str">
        <f t="shared" si="23"/>
        <v/>
      </c>
      <c r="B143" s="4" t="str">
        <f t="shared" si="24"/>
        <v/>
      </c>
      <c r="C143" s="28" t="str">
        <f t="shared" si="18"/>
        <v/>
      </c>
      <c r="D143" s="4" t="str">
        <f t="shared" si="19"/>
        <v/>
      </c>
      <c r="E143" s="4" t="str">
        <f>IF(A143&lt;=$B$5*$B$6,SUM($D$18:D143),"")</f>
        <v/>
      </c>
      <c r="F143" s="4" t="str">
        <f t="shared" si="20"/>
        <v/>
      </c>
      <c r="G143" s="4" t="str">
        <f t="shared" si="21"/>
        <v/>
      </c>
      <c r="H143" s="4" t="str">
        <f t="shared" si="22"/>
        <v/>
      </c>
    </row>
    <row r="144" spans="1:8" x14ac:dyDescent="0.2">
      <c r="A144" s="9" t="str">
        <f t="shared" si="23"/>
        <v/>
      </c>
      <c r="B144" s="4" t="str">
        <f t="shared" si="24"/>
        <v/>
      </c>
      <c r="C144" s="28" t="str">
        <f t="shared" si="18"/>
        <v/>
      </c>
      <c r="D144" s="4" t="str">
        <f t="shared" si="19"/>
        <v/>
      </c>
      <c r="E144" s="4" t="str">
        <f>IF(A144&lt;=$B$5*$B$6,SUM($D$18:D144),"")</f>
        <v/>
      </c>
      <c r="F144" s="4" t="str">
        <f t="shared" si="20"/>
        <v/>
      </c>
      <c r="G144" s="4" t="str">
        <f t="shared" si="21"/>
        <v/>
      </c>
      <c r="H144" s="4" t="str">
        <f t="shared" si="22"/>
        <v/>
      </c>
    </row>
    <row r="145" spans="1:8" x14ac:dyDescent="0.2">
      <c r="A145" s="9" t="str">
        <f t="shared" si="23"/>
        <v/>
      </c>
      <c r="B145" s="4" t="str">
        <f t="shared" si="24"/>
        <v/>
      </c>
      <c r="C145" s="28" t="str">
        <f t="shared" si="18"/>
        <v/>
      </c>
      <c r="D145" s="4" t="str">
        <f t="shared" si="19"/>
        <v/>
      </c>
      <c r="E145" s="4" t="str">
        <f>IF(A145&lt;=$B$5*$B$6,SUM($D$18:D145),"")</f>
        <v/>
      </c>
      <c r="F145" s="4" t="str">
        <f t="shared" si="20"/>
        <v/>
      </c>
      <c r="G145" s="4" t="str">
        <f t="shared" si="21"/>
        <v/>
      </c>
      <c r="H145" s="4" t="str">
        <f t="shared" si="22"/>
        <v/>
      </c>
    </row>
    <row r="146" spans="1:8" x14ac:dyDescent="0.2">
      <c r="A146" s="9" t="str">
        <f t="shared" si="23"/>
        <v/>
      </c>
      <c r="B146" s="4" t="str">
        <f t="shared" si="24"/>
        <v/>
      </c>
      <c r="C146" s="28" t="str">
        <f t="shared" si="18"/>
        <v/>
      </c>
      <c r="D146" s="4" t="str">
        <f t="shared" si="19"/>
        <v/>
      </c>
      <c r="E146" s="4" t="str">
        <f>IF(A146&lt;=$B$5*$B$6,SUM($D$18:D146),"")</f>
        <v/>
      </c>
      <c r="F146" s="4" t="str">
        <f t="shared" si="20"/>
        <v/>
      </c>
      <c r="G146" s="4" t="str">
        <f t="shared" si="21"/>
        <v/>
      </c>
      <c r="H146" s="4" t="str">
        <f t="shared" si="22"/>
        <v/>
      </c>
    </row>
    <row r="147" spans="1:8" x14ac:dyDescent="0.2">
      <c r="A147" s="9" t="str">
        <f t="shared" ref="A147:A153" si="25">IF(A146&lt;$B$5*$B$6,A146+1,"")</f>
        <v/>
      </c>
      <c r="B147" s="4" t="str">
        <f t="shared" ref="B147:B153" si="26">IF(A147&lt;=$B$5*$B$6,-PMT($B$4/$B$6,$B$5*$B$6,$B$3,,$B$12),"")</f>
        <v/>
      </c>
      <c r="C147" s="28" t="str">
        <f t="shared" ref="C147:C153" si="27">IF(A147&lt;=$B$5*$B$6,-IPMT($B$4/$B$6,A147,$B$5*$B$6,$B$3,,$B$12),"")</f>
        <v/>
      </c>
      <c r="D147" s="4" t="str">
        <f t="shared" ref="D147:D153" si="28">IF(A147&lt;=$B$5*$B$6,-PPMT($B$4/$B$6,A147,$B$5*$B$6,$B$3,,$B$12),"")</f>
        <v/>
      </c>
      <c r="E147" s="4" t="str">
        <f>IF(A147&lt;=$B$5*$B$6,SUM($D$18:D147),"")</f>
        <v/>
      </c>
      <c r="F147" s="4" t="str">
        <f t="shared" ref="F147:F153" si="29">IF(A147&lt;=$B$5*$B$6,$B$3-E147,"")</f>
        <v/>
      </c>
      <c r="G147" s="4" t="str">
        <f t="shared" ref="G147:G153" si="30">IF(F147="","",$B$11*F147)</f>
        <v/>
      </c>
      <c r="H147" s="4" t="str">
        <f t="shared" ref="H147:H153" si="31">IF(G147="","",F147+G147)</f>
        <v/>
      </c>
    </row>
    <row r="148" spans="1:8" x14ac:dyDescent="0.2">
      <c r="A148" s="9" t="str">
        <f t="shared" si="25"/>
        <v/>
      </c>
      <c r="B148" s="4" t="str">
        <f t="shared" si="26"/>
        <v/>
      </c>
      <c r="C148" s="28" t="str">
        <f t="shared" si="27"/>
        <v/>
      </c>
      <c r="D148" s="4" t="str">
        <f t="shared" si="28"/>
        <v/>
      </c>
      <c r="E148" s="4" t="str">
        <f>IF(A148&lt;=$B$5*$B$6,SUM($D$18:D148),"")</f>
        <v/>
      </c>
      <c r="F148" s="4" t="str">
        <f t="shared" si="29"/>
        <v/>
      </c>
      <c r="G148" s="4" t="str">
        <f t="shared" si="30"/>
        <v/>
      </c>
      <c r="H148" s="4" t="str">
        <f t="shared" si="31"/>
        <v/>
      </c>
    </row>
    <row r="149" spans="1:8" x14ac:dyDescent="0.2">
      <c r="A149" s="9" t="str">
        <f t="shared" si="25"/>
        <v/>
      </c>
      <c r="B149" s="4" t="str">
        <f t="shared" si="26"/>
        <v/>
      </c>
      <c r="C149" s="28" t="str">
        <f t="shared" si="27"/>
        <v/>
      </c>
      <c r="D149" s="4" t="str">
        <f t="shared" si="28"/>
        <v/>
      </c>
      <c r="E149" s="4" t="str">
        <f>IF(A149&lt;=$B$5*$B$6,SUM($D$18:D149),"")</f>
        <v/>
      </c>
      <c r="F149" s="4" t="str">
        <f t="shared" si="29"/>
        <v/>
      </c>
      <c r="G149" s="4" t="str">
        <f t="shared" si="30"/>
        <v/>
      </c>
      <c r="H149" s="4" t="str">
        <f t="shared" si="31"/>
        <v/>
      </c>
    </row>
    <row r="150" spans="1:8" x14ac:dyDescent="0.2">
      <c r="A150" s="9" t="str">
        <f t="shared" si="25"/>
        <v/>
      </c>
      <c r="B150" s="4" t="str">
        <f t="shared" si="26"/>
        <v/>
      </c>
      <c r="C150" s="28" t="str">
        <f t="shared" si="27"/>
        <v/>
      </c>
      <c r="D150" s="4" t="str">
        <f t="shared" si="28"/>
        <v/>
      </c>
      <c r="E150" s="4" t="str">
        <f>IF(A150&lt;=$B$5*$B$6,SUM($D$18:D150),"")</f>
        <v/>
      </c>
      <c r="F150" s="4" t="str">
        <f t="shared" si="29"/>
        <v/>
      </c>
      <c r="G150" s="4" t="str">
        <f t="shared" si="30"/>
        <v/>
      </c>
      <c r="H150" s="4" t="str">
        <f t="shared" si="31"/>
        <v/>
      </c>
    </row>
    <row r="151" spans="1:8" x14ac:dyDescent="0.2">
      <c r="A151" s="9" t="str">
        <f t="shared" si="25"/>
        <v/>
      </c>
      <c r="B151" s="4" t="str">
        <f t="shared" si="26"/>
        <v/>
      </c>
      <c r="C151" s="28" t="str">
        <f t="shared" si="27"/>
        <v/>
      </c>
      <c r="D151" s="4" t="str">
        <f t="shared" si="28"/>
        <v/>
      </c>
      <c r="E151" s="4" t="str">
        <f>IF(A151&lt;=$B$5*$B$6,SUM($D$18:D151),"")</f>
        <v/>
      </c>
      <c r="F151" s="4" t="str">
        <f t="shared" si="29"/>
        <v/>
      </c>
      <c r="G151" s="4" t="str">
        <f t="shared" si="30"/>
        <v/>
      </c>
      <c r="H151" s="4" t="str">
        <f t="shared" si="31"/>
        <v/>
      </c>
    </row>
    <row r="152" spans="1:8" x14ac:dyDescent="0.2">
      <c r="A152" s="9" t="str">
        <f t="shared" si="25"/>
        <v/>
      </c>
      <c r="B152" s="4" t="str">
        <f t="shared" si="26"/>
        <v/>
      </c>
      <c r="C152" s="28" t="str">
        <f t="shared" si="27"/>
        <v/>
      </c>
      <c r="D152" s="4" t="str">
        <f t="shared" si="28"/>
        <v/>
      </c>
      <c r="E152" s="4" t="str">
        <f>IF(A152&lt;=$B$5*$B$6,SUM($D$18:D152),"")</f>
        <v/>
      </c>
      <c r="F152" s="4" t="str">
        <f t="shared" si="29"/>
        <v/>
      </c>
      <c r="G152" s="4" t="str">
        <f t="shared" si="30"/>
        <v/>
      </c>
      <c r="H152" s="4" t="str">
        <f t="shared" si="31"/>
        <v/>
      </c>
    </row>
    <row r="153" spans="1:8" x14ac:dyDescent="0.2">
      <c r="A153" s="9" t="str">
        <f t="shared" si="25"/>
        <v/>
      </c>
      <c r="B153" s="4" t="str">
        <f t="shared" si="26"/>
        <v/>
      </c>
      <c r="C153" s="28" t="str">
        <f t="shared" si="27"/>
        <v/>
      </c>
      <c r="D153" s="4" t="str">
        <f t="shared" si="28"/>
        <v/>
      </c>
      <c r="E153" s="4" t="str">
        <f>IF(A153&lt;=$B$5*$B$6,SUM($D$18:D153),"")</f>
        <v/>
      </c>
      <c r="F153" s="4" t="str">
        <f t="shared" si="29"/>
        <v/>
      </c>
      <c r="G153" s="4" t="str">
        <f t="shared" si="30"/>
        <v/>
      </c>
      <c r="H153" s="4" t="str">
        <f t="shared" si="31"/>
        <v/>
      </c>
    </row>
  </sheetData>
  <pageMargins left="0.39370078740157483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amortizacion  prestamo </vt:lpstr>
    </vt:vector>
  </TitlesOfParts>
  <Company>Dpto. Org. y Gest. de Emp.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Arenal</dc:creator>
  <cp:lastModifiedBy>alex</cp:lastModifiedBy>
  <cp:lastPrinted>2005-04-04T10:06:08Z</cp:lastPrinted>
  <dcterms:created xsi:type="dcterms:W3CDTF">2004-03-27T11:58:08Z</dcterms:created>
  <dcterms:modified xsi:type="dcterms:W3CDTF">2017-05-28T15:53:54Z</dcterms:modified>
</cp:coreProperties>
</file>