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windowHeight="6345" windowWidth="11340" xWindow="480" yWindow="210"/>
  </bookViews>
  <sheets>
    <sheet name="amortizacion  prestamo " r:id="rId1" sheetId="1"/>
  </sheets>
  <calcPr calcId="145621"/>
</workbook>
</file>

<file path=xl/calcChain.xml><?xml version="1.0" encoding="utf-8"?>
<calcChain xmlns="http://schemas.openxmlformats.org/spreadsheetml/2006/main">
  <c i="1" l="1" r="E5"/>
  <c i="1" r="E6"/>
  <c i="1" r="E7"/>
  <c i="1" r="E8"/>
  <c i="1" r="F17"/>
  <c i="1" r="A18"/>
  <c i="1" r="B18"/>
  <c i="1" r="A19"/>
  <c i="1" r="B19"/>
  <c i="1" r="A20"/>
  <c i="1" r="B20"/>
  <c i="1" r="A21"/>
  <c i="1" r="B21"/>
  <c i="1" r="A22"/>
  <c i="1" r="B22"/>
  <c i="1" r="A23"/>
  <c i="1" r="B23"/>
  <c i="1" r="A24"/>
  <c i="1" r="B24"/>
  <c i="1" r="A25"/>
  <c i="1" r="B25"/>
  <c i="1" r="A26"/>
  <c i="1" r="C18"/>
  <c i="1" r="D18"/>
  <c i="1" r="E18"/>
  <c i="1" r="F18"/>
  <c i="1" r="H18"/>
  <c i="1" r="C19"/>
  <c i="1" r="D19"/>
  <c i="1" r="E19"/>
  <c i="1" r="F19"/>
  <c i="1" r="G18"/>
  <c i="1" r="A27"/>
  <c i="1" r="B26"/>
  <c i="1" r="B27"/>
  <c i="1" r="A28"/>
  <c i="1" r="H19"/>
  <c i="1" r="C20"/>
  <c i="1" r="D20"/>
  <c i="1" r="E20"/>
  <c i="1" r="F20"/>
  <c i="1" r="G19"/>
  <c i="1" r="A29"/>
  <c i="1" r="B28"/>
  <c i="1" r="H20"/>
  <c i="1" r="C21"/>
  <c i="1" r="D21"/>
  <c i="1" r="E21"/>
  <c i="1" r="F21"/>
  <c i="1" r="G20"/>
  <c i="1" r="A30"/>
  <c i="1" r="B29"/>
  <c i="1" r="H21"/>
  <c i="1" r="C22"/>
  <c i="1" r="D22"/>
  <c i="1" r="E22"/>
  <c i="1" r="F22"/>
  <c i="1" r="G21"/>
  <c i="1" r="G22"/>
  <c i="1" r="H22"/>
  <c i="1" r="C23"/>
  <c i="1" r="D23"/>
  <c i="1" r="E23"/>
  <c i="1" r="F23"/>
  <c i="1" r="A31"/>
  <c i="1" r="B30"/>
  <c i="1" r="C24"/>
  <c i="1" r="D24"/>
  <c i="1" r="E24"/>
  <c i="1" r="F24"/>
  <c i="1" r="G23"/>
  <c i="1" r="H23"/>
  <c i="1" r="B31"/>
  <c i="1" r="A32"/>
  <c i="1" r="B32"/>
  <c i="1" r="A33"/>
  <c i="1" r="H24"/>
  <c i="1" r="C25"/>
  <c i="1" r="D25"/>
  <c i="1" r="E25"/>
  <c i="1" r="F25"/>
  <c i="1" r="G24"/>
  <c i="1" r="G25"/>
  <c i="1" r="H25"/>
  <c i="1" r="C26"/>
  <c i="1" r="D26"/>
  <c i="1" r="E26"/>
  <c i="1" r="F26"/>
  <c i="1" r="A34"/>
  <c i="1" r="B33"/>
  <c i="1" r="G26"/>
  <c i="1" r="H26"/>
  <c i="1" r="C27"/>
  <c i="1" r="D27"/>
  <c i="1" r="E27"/>
  <c i="1" r="F27"/>
  <c i="1" r="B34"/>
  <c i="1" r="A35"/>
  <c i="1" r="B35"/>
  <c i="1" r="A36"/>
  <c i="1" r="G27"/>
  <c i="1" r="H27"/>
  <c i="1" r="C28"/>
  <c i="1" r="D28"/>
  <c i="1" r="E28"/>
  <c i="1" r="F28"/>
  <c i="1" r="G28"/>
  <c i="1" r="H28"/>
  <c i="1" r="C29"/>
  <c i="1" r="D29"/>
  <c i="1" r="E29"/>
  <c i="1" r="F29"/>
  <c i="1" r="B36"/>
  <c i="1" r="A37"/>
  <c i="1" r="A38"/>
  <c i="1" r="B37"/>
  <c i="1" r="G29"/>
  <c i="1" r="H29"/>
  <c i="1" r="C30"/>
  <c i="1" r="D30"/>
  <c i="1" r="E30"/>
  <c i="1" r="F30"/>
  <c i="1" r="B38"/>
  <c i="1" r="A39"/>
  <c i="1" r="G30"/>
  <c i="1" r="H30"/>
  <c i="1" r="C31"/>
  <c i="1" r="D31"/>
  <c i="1" r="E31"/>
  <c i="1" r="F31"/>
  <c i="1" r="G31"/>
  <c i="1" r="H31"/>
  <c i="1" r="C32"/>
  <c i="1" r="D32"/>
  <c i="1" r="E32"/>
  <c i="1" r="F32"/>
  <c i="1" r="B39"/>
  <c i="1" r="A40"/>
  <c i="1" r="A41"/>
  <c i="1" r="B40"/>
  <c i="1" r="G32"/>
  <c i="1" r="H32"/>
  <c i="1" r="C33"/>
  <c i="1" r="D33"/>
  <c i="1" r="E33"/>
  <c i="1" r="F33"/>
  <c i="1" r="G33"/>
  <c i="1" r="H33"/>
  <c i="1" r="C34"/>
  <c i="1" r="D34"/>
  <c i="1" r="E34"/>
  <c i="1" r="F34"/>
  <c i="1" r="A42"/>
  <c i="1" r="B41"/>
  <c i="1" r="D42"/>
  <c i="1" r="C42"/>
  <c i="1" r="F42"/>
  <c i="1" r="G42"/>
  <c i="1" r="H42"/>
  <c i="1" r="A43"/>
  <c i="1" r="E42"/>
  <c i="1" r="B42"/>
  <c i="1" r="G34"/>
  <c i="1" r="H34"/>
  <c i="1" r="C35"/>
  <c i="1" r="D35"/>
  <c i="1" r="E35"/>
  <c i="1" r="F35"/>
  <c i="1" r="G35"/>
  <c i="1" r="H35"/>
  <c i="1" r="C36"/>
  <c i="1" r="D36"/>
  <c i="1" r="E36"/>
  <c i="1" r="F36"/>
  <c i="1" r="D43"/>
  <c i="1" r="C43"/>
  <c i="1" r="F43"/>
  <c i="1" r="G43"/>
  <c i="1" r="H43"/>
  <c i="1" r="B43"/>
  <c i="1" r="E43"/>
  <c i="1" r="A44"/>
  <c i="1" r="G36"/>
  <c i="1" r="H36"/>
  <c i="1" r="C37"/>
  <c i="1" r="D37"/>
  <c i="1" r="E37"/>
  <c i="1" r="F37"/>
  <c i="1" r="D44"/>
  <c i="1" r="C44"/>
  <c i="1" r="F44"/>
  <c i="1" r="G44"/>
  <c i="1" r="H44"/>
  <c i="1" r="E44"/>
  <c i="1" r="A45"/>
  <c i="1" r="B44"/>
  <c i="1" r="G37"/>
  <c i="1" r="H37"/>
  <c i="1" r="C38"/>
  <c i="1" r="D38"/>
  <c i="1" r="E38"/>
  <c i="1" r="F38"/>
  <c i="1" r="D45"/>
  <c i="1" r="C45"/>
  <c i="1" r="F45"/>
  <c i="1" r="G45"/>
  <c i="1" r="H45"/>
  <c i="1" r="A46"/>
  <c i="1" r="B45"/>
  <c i="1" r="E45"/>
  <c i="1" r="D46"/>
  <c i="1" r="C46"/>
  <c i="1" r="F46"/>
  <c i="1" r="G46"/>
  <c i="1" r="H46"/>
  <c i="1" r="E46"/>
  <c i="1" r="A47"/>
  <c i="1" r="B46"/>
  <c i="1" r="G38"/>
  <c i="1" r="H38"/>
  <c i="1" r="C39"/>
  <c i="1" r="D39"/>
  <c i="1" r="E39"/>
  <c i="1" r="F39"/>
  <c i="1" r="G39"/>
  <c i="1" r="H39"/>
  <c i="1" r="C40"/>
  <c i="1" r="D40"/>
  <c i="1" r="E40"/>
  <c i="1" r="F40"/>
  <c i="1" r="C47"/>
  <c i="1" r="E47"/>
  <c i="1" r="B47"/>
  <c i="1" r="A48"/>
  <c i="1" r="F47"/>
  <c i="1" r="G47"/>
  <c i="1" r="H47"/>
  <c i="1" r="D47"/>
  <c i="1" r="C48"/>
  <c i="1" r="B48"/>
  <c i="1" r="A49"/>
  <c i="1" r="D48"/>
  <c i="1" r="F48"/>
  <c i="1" r="G48"/>
  <c i="1" r="H48"/>
  <c i="1" r="E48"/>
  <c i="1" r="G40"/>
  <c i="1" r="H40"/>
  <c i="1" r="C41"/>
  <c i="1" r="D41"/>
  <c i="1" r="E41"/>
  <c i="1" r="F41"/>
  <c i="1" r="C49"/>
  <c i="1" r="E49"/>
  <c i="1" r="B49"/>
  <c i="1" r="D49"/>
  <c i="1" r="A50"/>
  <c i="1" r="F49"/>
  <c i="1" r="G49"/>
  <c i="1" r="H49"/>
  <c i="1" r="H41"/>
  <c i="1" r="G41"/>
  <c i="1" r="C50"/>
  <c i="1" r="B50"/>
  <c i="1" r="F50"/>
  <c i="1" r="G50"/>
  <c i="1" r="H50"/>
  <c i="1" r="D50"/>
  <c i="1" r="E50"/>
  <c i="1" r="A51"/>
  <c i="1" r="C51"/>
  <c i="1" r="E51"/>
  <c i="1" r="F51"/>
  <c i="1" r="G51"/>
  <c i="1" r="H51"/>
  <c i="1" r="D51"/>
  <c i="1" r="B51"/>
  <c i="1" r="A52"/>
  <c i="1" r="C52"/>
  <c i="1" r="B52"/>
  <c i="1" r="E52"/>
  <c i="1" r="F52"/>
  <c i="1" r="G52"/>
  <c i="1" r="H52"/>
  <c i="1" r="A53"/>
  <c i="1" r="D52"/>
  <c i="1" r="C53"/>
  <c i="1" r="E53"/>
  <c i="1" r="D53"/>
  <c i="1" r="A54"/>
  <c i="1" r="F53"/>
  <c i="1" r="G53"/>
  <c i="1" r="H53"/>
  <c i="1" r="B53"/>
  <c i="1" r="C54"/>
  <c i="1" r="B54"/>
  <c i="1" r="D54"/>
  <c i="1" r="A55"/>
  <c i="1" r="F54"/>
  <c i="1" r="G54"/>
  <c i="1" r="H54"/>
  <c i="1" r="E54"/>
  <c i="1" r="C55"/>
  <c i="1" r="E55"/>
  <c i="1" r="B55"/>
  <c i="1" r="A56"/>
  <c i="1" r="D55"/>
  <c i="1" r="F55"/>
  <c i="1" r="G55"/>
  <c i="1" r="H55"/>
  <c i="1" r="C56"/>
  <c i="1" r="B56"/>
  <c i="1" r="A57"/>
  <c i="1" r="D56"/>
  <c i="1" r="E56"/>
  <c i="1" r="F56"/>
  <c i="1" r="G56"/>
  <c i="1" r="H56"/>
  <c i="1" r="C57"/>
  <c i="1" r="E57"/>
  <c i="1" r="D57"/>
  <c i="1" r="F57"/>
  <c i="1" r="G57"/>
  <c i="1" r="H57"/>
  <c i="1" r="B57"/>
  <c i="1" r="A58"/>
  <c i="1" r="C58"/>
  <c i="1" r="B58"/>
  <c i="1" r="F58"/>
  <c i="1" r="G58"/>
  <c i="1" r="H58"/>
  <c i="1" r="E58"/>
  <c i="1" r="A59"/>
  <c i="1" r="D58"/>
  <c i="1" r="C59"/>
  <c i="1" r="E59"/>
  <c i="1" r="F59"/>
  <c i="1" r="G59"/>
  <c i="1" r="H59"/>
  <c i="1" r="A60"/>
  <c i="1" r="D59"/>
  <c i="1" r="B59"/>
  <c i="1" r="B60"/>
  <c i="1" r="F60"/>
  <c i="1" r="G60"/>
  <c i="1" r="H60"/>
  <c i="1" r="D60"/>
  <c i="1" r="A61"/>
  <c i="1" r="E60"/>
  <c i="1" r="C60"/>
  <c i="1" r="B61"/>
  <c i="1" r="F61"/>
  <c i="1" r="G61"/>
  <c i="1" r="H61"/>
  <c i="1" r="E61"/>
  <c i="1" r="D61"/>
  <c i="1" r="C61"/>
  <c i="1" r="A62"/>
  <c i="1" r="B62"/>
  <c i="1" r="F62"/>
  <c i="1" r="G62"/>
  <c i="1" r="H62"/>
  <c i="1" r="D62"/>
  <c i="1" r="A63"/>
  <c i="1" r="E62"/>
  <c i="1" r="C62"/>
  <c i="1" r="B63"/>
  <c i="1" r="F63"/>
  <c i="1" r="G63"/>
  <c i="1" r="H63"/>
  <c i="1" r="D63"/>
  <c i="1" r="E63"/>
  <c i="1" r="C63"/>
  <c i="1" r="A64"/>
  <c i="1" r="B64"/>
  <c i="1" r="F64"/>
  <c i="1" r="G64"/>
  <c i="1" r="H64"/>
  <c i="1" r="D64"/>
  <c i="1" r="A65"/>
  <c i="1" r="C64"/>
  <c i="1" r="E64"/>
  <c i="1" r="B65"/>
  <c i="1" r="F65"/>
  <c i="1" r="G65"/>
  <c i="1" r="H65"/>
  <c i="1" r="C65"/>
  <c i="1" r="A66"/>
  <c i="1" r="D65"/>
  <c i="1" r="E65"/>
  <c i="1" r="B66"/>
  <c i="1" r="F66"/>
  <c i="1" r="G66"/>
  <c i="1" r="H66"/>
  <c i="1" r="D66"/>
  <c i="1" r="A67"/>
  <c i="1" r="C66"/>
  <c i="1" r="E66"/>
  <c i="1" r="B67"/>
  <c i="1" r="F67"/>
  <c i="1" r="G67"/>
  <c i="1" r="H67"/>
  <c i="1" r="C67"/>
  <c i="1" r="E67"/>
  <c i="1" r="A68"/>
  <c i="1" r="D67"/>
  <c i="1" r="B68"/>
  <c i="1" r="F68"/>
  <c i="1" r="G68"/>
  <c i="1" r="H68"/>
  <c i="1" r="D68"/>
  <c i="1" r="A69"/>
  <c i="1" r="E68"/>
  <c i="1" r="C68"/>
  <c i="1" r="B69"/>
  <c i="1" r="F69"/>
  <c i="1" r="G69"/>
  <c i="1" r="H69"/>
  <c i="1" r="E69"/>
  <c i="1" r="D69"/>
  <c i="1" r="C69"/>
  <c i="1" r="A70"/>
  <c i="1" r="B70"/>
  <c i="1" r="F70"/>
  <c i="1" r="G70"/>
  <c i="1" r="H70"/>
  <c i="1" r="D70"/>
  <c i="1" r="A71"/>
  <c i="1" r="E70"/>
  <c i="1" r="C70"/>
  <c i="1" r="B71"/>
  <c i="1" r="F71"/>
  <c i="1" r="G71"/>
  <c i="1" r="H71"/>
  <c i="1" r="D71"/>
  <c i="1" r="C71"/>
  <c i="1" r="A72"/>
  <c i="1" r="E71"/>
  <c i="1" r="B72"/>
  <c i="1" r="F72"/>
  <c i="1" r="G72"/>
  <c i="1" r="H72"/>
  <c i="1" r="D72"/>
  <c i="1" r="A73"/>
  <c i="1" r="C72"/>
  <c i="1" r="E72"/>
  <c i="1" r="B73"/>
  <c i="1" r="F73"/>
  <c i="1" r="G73"/>
  <c i="1" r="H73"/>
  <c i="1" r="C73"/>
  <c i="1" r="A74"/>
  <c i="1" r="D73"/>
  <c i="1" r="E73"/>
  <c i="1" r="B74"/>
  <c i="1" r="F74"/>
  <c i="1" r="G74"/>
  <c i="1" r="H74"/>
  <c i="1" r="D74"/>
  <c i="1" r="A75"/>
  <c i="1" r="C74"/>
  <c i="1" r="E74"/>
  <c i="1" r="B75"/>
  <c i="1" r="F75"/>
  <c i="1" r="G75"/>
  <c i="1" r="H75"/>
  <c i="1" r="A76"/>
  <c i="1" r="E75"/>
  <c i="1" r="C75"/>
  <c i="1" r="D75"/>
  <c i="1" r="B76"/>
  <c i="1" r="F76"/>
  <c i="1" r="G76"/>
  <c i="1" r="H76"/>
  <c i="1" r="D76"/>
  <c i="1" r="A77"/>
  <c i="1" r="E76"/>
  <c i="1" r="C76"/>
  <c i="1" r="B77"/>
  <c i="1" r="F77"/>
  <c i="1" r="G77"/>
  <c i="1" r="H77"/>
  <c i="1" r="E77"/>
  <c i="1" r="D77"/>
  <c i="1" r="A78"/>
  <c i="1" r="C77"/>
  <c i="1" r="B78"/>
  <c i="1" r="F78"/>
  <c i="1" r="G78"/>
  <c i="1" r="H78"/>
  <c i="1" r="D78"/>
  <c i="1" r="A79"/>
  <c i="1" r="E78"/>
  <c i="1" r="C78"/>
  <c i="1" r="B79"/>
  <c i="1" r="F79"/>
  <c i="1" r="G79"/>
  <c i="1" r="H79"/>
  <c i="1" r="D79"/>
  <c i="1" r="E79"/>
  <c i="1" r="C79"/>
  <c i="1" r="A80"/>
  <c i="1" r="B80"/>
  <c i="1" r="F80"/>
  <c i="1" r="G80"/>
  <c i="1" r="H80"/>
  <c i="1" r="D80"/>
  <c i="1" r="A81"/>
  <c i="1" r="C80"/>
  <c i="1" r="E80"/>
  <c i="1" r="B81"/>
  <c i="1" r="F81"/>
  <c i="1" r="G81"/>
  <c i="1" r="H81"/>
  <c i="1" r="C81"/>
  <c i="1" r="A82"/>
  <c i="1" r="D81"/>
  <c i="1" r="E81"/>
  <c i="1" r="B82"/>
  <c i="1" r="F82"/>
  <c i="1" r="G82"/>
  <c i="1" r="H82"/>
  <c i="1" r="D82"/>
  <c i="1" r="A83"/>
  <c i="1" r="C82"/>
  <c i="1" r="E82"/>
  <c i="1" r="B83"/>
  <c i="1" r="F83"/>
  <c i="1" r="G83"/>
  <c i="1" r="H83"/>
  <c i="1" r="C83"/>
  <c i="1" r="E83"/>
  <c i="1" r="A84"/>
  <c i="1" r="D83"/>
  <c i="1" r="B84"/>
  <c i="1" r="F84"/>
  <c i="1" r="G84"/>
  <c i="1" r="H84"/>
  <c i="1" r="D84"/>
  <c i="1" r="A85"/>
  <c i="1" r="E84"/>
  <c i="1" r="C84"/>
  <c i="1" r="B85"/>
  <c i="1" r="F85"/>
  <c i="1" r="G85"/>
  <c i="1" r="H85"/>
  <c i="1" r="D85"/>
  <c i="1" r="E85"/>
  <c i="1" r="C85"/>
  <c i="1" r="A86"/>
  <c i="1" r="B86"/>
  <c i="1" r="F86"/>
  <c i="1" r="G86"/>
  <c i="1" r="H86"/>
  <c i="1" r="D86"/>
  <c i="1" r="A87"/>
  <c i="1" r="E86"/>
  <c i="1" r="C86"/>
  <c i="1" r="B87"/>
  <c i="1" r="F87"/>
  <c i="1" r="G87"/>
  <c i="1" r="H87"/>
  <c i="1" r="C87"/>
  <c i="1" r="A88"/>
  <c i="1" r="D87"/>
  <c i="1" r="E87"/>
  <c i="1" r="B88"/>
  <c i="1" r="F88"/>
  <c i="1" r="G88"/>
  <c i="1" r="H88"/>
  <c i="1" r="D88"/>
  <c i="1" r="A89"/>
  <c i="1" r="C88"/>
  <c i="1" r="E88"/>
  <c i="1" r="B89"/>
  <c i="1" r="F89"/>
  <c i="1" r="G89"/>
  <c i="1" r="H89"/>
  <c i="1" r="A90"/>
  <c i="1" r="C89"/>
  <c i="1" r="D89"/>
  <c i="1" r="E89"/>
  <c i="1" r="B90"/>
  <c i="1" r="F90"/>
  <c i="1" r="G90"/>
  <c i="1" r="H90"/>
  <c i="1" r="D90"/>
  <c i="1" r="A91"/>
  <c i="1" r="C90"/>
  <c i="1" r="E90"/>
  <c i="1" r="B91"/>
  <c i="1" r="F91"/>
  <c i="1" r="G91"/>
  <c i="1" r="H91"/>
  <c i="1" r="A92"/>
  <c i="1" r="E91"/>
  <c i="1" r="C91"/>
  <c i="1" r="D91"/>
  <c i="1" r="B92"/>
  <c i="1" r="F92"/>
  <c i="1" r="G92"/>
  <c i="1" r="H92"/>
  <c i="1" r="D92"/>
  <c i="1" r="A93"/>
  <c i="1" r="E92"/>
  <c i="1" r="C92"/>
  <c i="1" r="B93"/>
  <c i="1" r="F93"/>
  <c i="1" r="G93"/>
  <c i="1" r="H93"/>
  <c i="1" r="E93"/>
  <c i="1" r="D93"/>
  <c i="1" r="A94"/>
  <c i="1" r="C93"/>
  <c i="1" r="B94"/>
  <c i="1" r="F94"/>
  <c i="1" r="G94"/>
  <c i="1" r="H94"/>
  <c i="1" r="A95"/>
  <c i="1" r="C94"/>
  <c i="1" r="D94"/>
  <c i="1" r="E94"/>
  <c i="1" r="B95"/>
  <c i="1" r="F95"/>
  <c i="1" r="G95"/>
  <c i="1" r="H95"/>
  <c i="1" r="E95"/>
  <c i="1" r="D95"/>
  <c i="1" r="A96"/>
  <c i="1" r="C95"/>
  <c i="1" r="B96"/>
  <c i="1" r="F96"/>
  <c i="1" r="G96"/>
  <c i="1" r="H96"/>
  <c i="1" r="D96"/>
  <c i="1" r="C96"/>
  <c i="1" r="A97"/>
  <c i="1" r="E96"/>
  <c i="1" r="B97"/>
  <c i="1" r="F97"/>
  <c i="1" r="G97"/>
  <c i="1" r="H97"/>
  <c i="1" r="E97"/>
  <c i="1" r="D97"/>
  <c i="1" r="A98"/>
  <c i="1" r="C97"/>
  <c i="1" r="B98"/>
  <c i="1" r="F98"/>
  <c i="1" r="G98"/>
  <c i="1" r="H98"/>
  <c i="1" r="A99"/>
  <c i="1" r="C98"/>
  <c i="1" r="D98"/>
  <c i="1" r="E98"/>
  <c i="1" r="B99"/>
  <c i="1" r="F99"/>
  <c i="1" r="G99"/>
  <c i="1" r="H99"/>
  <c i="1" r="D99"/>
  <c i="1" r="A100"/>
  <c i="1" r="E99"/>
  <c i="1" r="C99"/>
  <c i="1" r="B100"/>
  <c i="1" r="F100"/>
  <c i="1" r="G100"/>
  <c i="1" r="H100"/>
  <c i="1" r="C100"/>
  <c i="1" r="A101"/>
  <c i="1" r="D100"/>
  <c i="1" r="E100"/>
  <c i="1" r="B101"/>
  <c i="1" r="F101"/>
  <c i="1" r="G101"/>
  <c i="1" r="H101"/>
  <c i="1" r="E101"/>
  <c i="1" r="D101"/>
  <c i="1" r="A102"/>
  <c i="1" r="C101"/>
  <c i="1" r="B102"/>
  <c i="1" r="F102"/>
  <c i="1" r="G102"/>
  <c i="1" r="H102"/>
  <c i="1" r="D102"/>
  <c i="1" r="C102"/>
  <c i="1" r="A103"/>
  <c i="1" r="E102"/>
  <c i="1" r="B103"/>
  <c i="1" r="F103"/>
  <c i="1" r="G103"/>
  <c i="1" r="H103"/>
  <c i="1" r="E103"/>
  <c i="1" r="D103"/>
  <c i="1" r="A104"/>
  <c i="1" r="C103"/>
  <c i="1" r="B104"/>
  <c i="1" r="F104"/>
  <c i="1" r="G104"/>
  <c i="1" r="H104"/>
  <c i="1" r="A105"/>
  <c i="1" r="C104"/>
  <c i="1" r="D104"/>
  <c i="1" r="E104"/>
  <c i="1" r="B105"/>
  <c i="1" r="F105"/>
  <c i="1" r="G105"/>
  <c i="1" r="H105"/>
  <c i="1" r="D105"/>
  <c i="1" r="A106"/>
  <c i="1" r="E105"/>
  <c i="1" r="C105"/>
  <c i="1" r="B106"/>
  <c i="1" r="F106"/>
  <c i="1" r="G106"/>
  <c i="1" r="H106"/>
  <c i="1" r="C106"/>
  <c i="1" r="D106"/>
  <c i="1" r="A107"/>
  <c i="1" r="E106"/>
  <c i="1" r="B107"/>
  <c i="1" r="F107"/>
  <c i="1" r="G107"/>
  <c i="1" r="H107"/>
  <c i="1" r="E107"/>
  <c i="1" r="D107"/>
  <c i="1" r="A108"/>
  <c i="1" r="C107"/>
  <c i="1" r="B108"/>
  <c i="1" r="F108"/>
  <c i="1" r="G108"/>
  <c i="1" r="H108"/>
  <c i="1" r="A109"/>
  <c i="1" r="C108"/>
  <c i="1" r="D108"/>
  <c i="1" r="E108"/>
  <c i="1" r="B109"/>
  <c i="1" r="F109"/>
  <c i="1" r="G109"/>
  <c i="1" r="H109"/>
  <c i="1" r="E109"/>
  <c i="1" r="D109"/>
  <c i="1" r="A110"/>
  <c i="1" r="C109"/>
  <c i="1" r="B110"/>
  <c i="1" r="F110"/>
  <c i="1" r="G110"/>
  <c i="1" r="H110"/>
  <c i="1" r="D110"/>
  <c i="1" r="C110"/>
  <c i="1" r="A111"/>
  <c i="1" r="E110"/>
  <c i="1" r="B111"/>
  <c i="1" r="F111"/>
  <c i="1" r="G111"/>
  <c i="1" r="H111"/>
  <c i="1" r="E111"/>
  <c i="1" r="D111"/>
  <c i="1" r="A112"/>
  <c i="1" r="C111"/>
  <c i="1" r="B112"/>
  <c i="1" r="F112"/>
  <c i="1" r="G112"/>
  <c i="1" r="H112"/>
  <c i="1" r="A113"/>
  <c i="1" r="C112"/>
  <c i="1" r="D112"/>
  <c i="1" r="E112"/>
  <c i="1" r="B113"/>
  <c i="1" r="F113"/>
  <c i="1" r="G113"/>
  <c i="1" r="H113"/>
  <c i="1" r="E113"/>
  <c i="1" r="D113"/>
  <c i="1" r="A114"/>
  <c i="1" r="C113"/>
  <c i="1" r="B114"/>
  <c i="1" r="F114"/>
  <c i="1" r="G114"/>
  <c i="1" r="H114"/>
  <c i="1" r="D114"/>
  <c i="1" r="C114"/>
  <c i="1" r="A115"/>
  <c i="1" r="E114"/>
  <c i="1" r="B115"/>
  <c i="1" r="F115"/>
  <c i="1" r="G115"/>
  <c i="1" r="H115"/>
  <c i="1" r="D115"/>
  <c i="1" r="A116"/>
  <c i="1" r="E115"/>
  <c i="1" r="C115"/>
  <c i="1" r="B116"/>
  <c i="1" r="F116"/>
  <c i="1" r="G116"/>
  <c i="1" r="H116"/>
  <c i="1" r="C116"/>
  <c i="1" r="A117"/>
  <c i="1" r="D116"/>
  <c i="1" r="E116"/>
  <c i="1" r="B117"/>
  <c i="1" r="F117"/>
  <c i="1" r="G117"/>
  <c i="1" r="H117"/>
  <c i="1" r="E117"/>
  <c i="1" r="D117"/>
  <c i="1" r="A118"/>
  <c i="1" r="C117"/>
  <c i="1" r="B118"/>
  <c i="1" r="F118"/>
  <c i="1" r="G118"/>
  <c i="1" r="H118"/>
  <c i="1" r="D118"/>
  <c i="1" r="C118"/>
  <c i="1" r="A119"/>
  <c i="1" r="E118"/>
  <c i="1" r="B119"/>
  <c i="1" r="F119"/>
  <c i="1" r="G119"/>
  <c i="1" r="H119"/>
  <c i="1" r="D119"/>
  <c i="1" r="A120"/>
  <c i="1" r="E119"/>
  <c i="1" r="C119"/>
  <c i="1" r="B120"/>
  <c i="1" r="F120"/>
  <c i="1" r="G120"/>
  <c i="1" r="H120"/>
  <c i="1" r="C120"/>
  <c i="1" r="A121"/>
  <c i="1" r="D120"/>
  <c i="1" r="E120"/>
  <c i="1" r="D121"/>
  <c i="1" r="A122"/>
  <c i="1" r="C121"/>
  <c i="1" r="E121"/>
  <c i="1" r="F121"/>
  <c i="1" r="G121"/>
  <c i="1" r="H121"/>
  <c i="1" r="B121"/>
  <c i="1" r="A123"/>
  <c i="1" r="C122"/>
  <c i="1" r="D122"/>
  <c i="1" r="E122"/>
  <c i="1" r="B122"/>
  <c i="1" r="F122"/>
  <c i="1" r="G122"/>
  <c i="1" r="H122"/>
  <c i="1" r="A124"/>
  <c i="1" r="C123"/>
  <c i="1" r="D123"/>
  <c i="1" r="E123"/>
  <c i="1" r="F123"/>
  <c i="1" r="G123"/>
  <c i="1" r="H123"/>
  <c i="1" r="B123"/>
  <c i="1" r="D124"/>
  <c i="1" r="A125"/>
  <c i="1" r="C124"/>
  <c i="1" r="E124"/>
  <c i="1" r="B124"/>
  <c i="1" r="F124"/>
  <c i="1" r="G124"/>
  <c i="1" r="H124"/>
  <c i="1" r="D125"/>
  <c i="1" r="A126"/>
  <c i="1" r="C125"/>
  <c i="1" r="E125"/>
  <c i="1" r="F125"/>
  <c i="1" r="G125"/>
  <c i="1" r="H125"/>
  <c i="1" r="B125"/>
  <c i="1" r="A127"/>
  <c i="1" r="C126"/>
  <c i="1" r="D126"/>
  <c i="1" r="E126"/>
  <c i="1" r="B126"/>
  <c i="1" r="F126"/>
  <c i="1" r="G126"/>
  <c i="1" r="H126"/>
  <c i="1" r="C127"/>
  <c i="1" r="D127"/>
  <c i="1" r="E127"/>
  <c i="1" r="F127"/>
  <c i="1" r="G127"/>
  <c i="1" r="H127"/>
  <c i="1" r="B127"/>
  <c i="1" r="A128"/>
  <c i="1" r="C128"/>
  <c i="1" r="D128"/>
  <c i="1" r="F128"/>
  <c i="1" r="G128"/>
  <c i="1" r="H128"/>
  <c i="1" r="B128"/>
  <c i="1" r="E128"/>
  <c i="1" r="A129"/>
  <c i="1" r="C129"/>
  <c i="1" r="D129"/>
  <c i="1" r="F129"/>
  <c i="1" r="G129"/>
  <c i="1" r="H129"/>
  <c i="1" r="E129"/>
  <c i="1" r="A130"/>
  <c i="1" r="B129"/>
  <c i="1" r="D130"/>
  <c i="1" r="C130"/>
  <c i="1" r="F130"/>
  <c i="1" r="G130"/>
  <c i="1" r="H130"/>
  <c i="1" r="E130"/>
  <c i="1" r="A131"/>
  <c i="1" r="B130"/>
  <c i="1" r="D131"/>
  <c i="1" r="C131"/>
  <c i="1" r="F131"/>
  <c i="1" r="G131"/>
  <c i="1" r="H131"/>
  <c i="1" r="B131"/>
  <c i="1" r="E131"/>
  <c i="1" r="A132"/>
  <c i="1" r="D132"/>
  <c i="1" r="C132"/>
  <c i="1" r="F132"/>
  <c i="1" r="G132"/>
  <c i="1" r="H132"/>
  <c i="1" r="B132"/>
  <c i="1" r="E132"/>
  <c i="1" r="A133"/>
  <c i="1" r="C133"/>
  <c i="1" r="D133"/>
  <c i="1" r="F133"/>
  <c i="1" r="G133"/>
  <c i="1" r="H133"/>
  <c i="1" r="E133"/>
  <c i="1" r="A134"/>
  <c i="1" r="B133"/>
  <c i="1" r="C134"/>
  <c i="1" r="D134"/>
  <c i="1" r="F134"/>
  <c i="1" r="G134"/>
  <c i="1" r="H134"/>
  <c i="1" r="A135"/>
  <c i="1" r="B134"/>
  <c i="1" r="E134"/>
  <c i="1" r="C135"/>
  <c i="1" r="D135"/>
  <c i="1" r="F135"/>
  <c i="1" r="G135"/>
  <c i="1" r="H135"/>
  <c i="1" r="B135"/>
  <c i="1" r="E135"/>
  <c i="1" r="A136"/>
  <c i="1" r="C136"/>
  <c i="1" r="D136"/>
  <c i="1" r="F136"/>
  <c i="1" r="G136"/>
  <c i="1" r="H136"/>
  <c i="1" r="B136"/>
  <c i="1" r="E136"/>
  <c i="1" r="A137"/>
  <c i="1" r="C137"/>
  <c i="1" r="D137"/>
  <c i="1" r="F137"/>
  <c i="1" r="G137"/>
  <c i="1" r="H137"/>
  <c i="1" r="B137"/>
  <c i="1" r="E137"/>
  <c i="1" r="A138"/>
  <c i="1" r="C138"/>
  <c i="1" r="D138"/>
  <c i="1" r="F138"/>
  <c i="1" r="G138"/>
  <c i="1" r="H138"/>
  <c i="1" r="A139"/>
  <c i="1" r="B138"/>
  <c i="1" r="E138"/>
  <c i="1" r="C139"/>
  <c i="1" r="D139"/>
  <c i="1" r="F139"/>
  <c i="1" r="G139"/>
  <c i="1" r="H139"/>
  <c i="1" r="B139"/>
  <c i="1" r="E139"/>
  <c i="1" r="A140"/>
  <c i="1" r="C140"/>
  <c i="1" r="D140"/>
  <c i="1" r="F140"/>
  <c i="1" r="G140"/>
  <c i="1" r="H140"/>
  <c i="1" r="B140"/>
  <c i="1" r="E140"/>
  <c i="1" r="A141"/>
  <c i="1" r="C141"/>
  <c i="1" r="D141"/>
  <c i="1" r="F141"/>
  <c i="1" r="G141"/>
  <c i="1" r="H141"/>
  <c i="1" r="E141"/>
  <c i="1" r="A142"/>
  <c i="1" r="B141"/>
  <c i="1" r="D142"/>
  <c i="1" r="C142"/>
  <c i="1" r="F142"/>
  <c i="1" r="G142"/>
  <c i="1" r="H142"/>
  <c i="1" r="A143"/>
  <c i="1" r="B142"/>
  <c i="1" r="E142"/>
  <c i="1" r="C143"/>
  <c i="1" r="D143"/>
  <c i="1" r="F143"/>
  <c i="1" r="G143"/>
  <c i="1" r="H143"/>
  <c i="1" r="A144"/>
  <c i="1" r="B143"/>
  <c i="1" r="E143"/>
  <c i="1" r="C144"/>
  <c i="1" r="D144"/>
  <c i="1" r="F144"/>
  <c i="1" r="G144"/>
  <c i="1" r="H144"/>
  <c i="1" r="B144"/>
  <c i="1" r="E144"/>
  <c i="1" r="A145"/>
  <c i="1" r="C145"/>
  <c i="1" r="D145"/>
  <c i="1" r="F145"/>
  <c i="1" r="G145"/>
  <c i="1" r="H145"/>
  <c i="1" r="E145"/>
  <c i="1" r="A146"/>
  <c i="1" r="B145"/>
  <c i="1" r="C146"/>
  <c i="1" r="D146"/>
  <c i="1" r="F146"/>
  <c i="1" r="G146"/>
  <c i="1" r="H146"/>
  <c i="1" r="E146"/>
  <c i="1" r="A147"/>
  <c i="1" r="B146"/>
  <c i="1" r="D147"/>
  <c i="1" r="C147"/>
  <c i="1" r="F147"/>
  <c i="1" r="G147"/>
  <c i="1" r="H147"/>
  <c i="1" r="B147"/>
  <c i="1" r="E147"/>
  <c i="1" r="A148"/>
  <c i="1" r="D148"/>
  <c i="1" r="C148"/>
  <c i="1" r="F148"/>
  <c i="1" r="G148"/>
  <c i="1" r="H148"/>
  <c i="1" r="B148"/>
  <c i="1" r="E148"/>
  <c i="1" r="A149"/>
  <c i="1" r="D149"/>
  <c i="1" r="C149"/>
  <c i="1" r="F149"/>
  <c i="1" r="G149"/>
  <c i="1" r="H149"/>
  <c i="1" r="E149"/>
  <c i="1" r="A150"/>
  <c i="1" r="B149"/>
  <c i="1" r="C150"/>
  <c i="1" r="D150"/>
  <c i="1" r="F150"/>
  <c i="1" r="G150"/>
  <c i="1" r="H150"/>
  <c i="1" r="E150"/>
  <c i="1" r="A151"/>
  <c i="1" r="B150"/>
  <c i="1" r="C151"/>
  <c i="1" r="D151"/>
  <c i="1" r="F151"/>
  <c i="1" r="G151"/>
  <c i="1" r="H151"/>
  <c i="1" r="B151"/>
  <c i="1" r="E151"/>
  <c i="1" r="A152"/>
  <c i="1" r="D152"/>
  <c i="1" r="C152"/>
  <c i="1" r="F152"/>
  <c i="1" r="G152"/>
  <c i="1" r="H152"/>
  <c i="1" r="B152"/>
  <c i="1" r="E152"/>
  <c i="1" r="A153"/>
  <c i="1" r="D153"/>
  <c i="1" r="C153"/>
  <c i="1" r="F153"/>
  <c i="1" r="G153"/>
  <c i="1" r="H153"/>
  <c i="1" r="E153"/>
  <c i="1" r="B153"/>
</calcChain>
</file>

<file path=xl/sharedStrings.xml><?xml version="1.0" encoding="utf-8"?>
<sst xmlns="http://schemas.openxmlformats.org/spreadsheetml/2006/main" count="28" uniqueCount="25">
  <si>
    <t>CUADRO DE AMORTIZACIÓN DE UN PRÉSTAMO</t>
  </si>
  <si>
    <t>Introducción de datos:</t>
  </si>
  <si>
    <t>Capital inicial:</t>
  </si>
  <si>
    <t>Tipo de interés nominal:</t>
  </si>
  <si>
    <t>Resultados:</t>
  </si>
  <si>
    <t>Plazo:</t>
  </si>
  <si>
    <t>Comisión de apertura:</t>
  </si>
  <si>
    <t>Periodicidad:</t>
  </si>
  <si>
    <t>Comisión de gestión:</t>
  </si>
  <si>
    <t>Capital efectivo:</t>
  </si>
  <si>
    <t>T.A.E. real</t>
  </si>
  <si>
    <t>Gastos fijos bancarios:</t>
  </si>
  <si>
    <t>Gastos adicionales:</t>
  </si>
  <si>
    <t>Comisión de cancelación anticipada</t>
  </si>
  <si>
    <t>Prepagable (1) o pospagable (0)</t>
  </si>
  <si>
    <t>Periodos de pago</t>
  </si>
  <si>
    <t xml:space="preserve">Cuota </t>
  </si>
  <si>
    <t>Pago de intereses</t>
  </si>
  <si>
    <t>Amortización del principal</t>
  </si>
  <si>
    <t>Amortización acumulada del principal</t>
  </si>
  <si>
    <t>Capital pendiente</t>
  </si>
  <si>
    <t>Importe de la comisión de cancelación</t>
  </si>
  <si>
    <t>Coste de cancelación</t>
  </si>
  <si>
    <t>r</t>
  </si>
  <si>
    <t>31/04/2017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</si>
</sst>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_p_t_a_-;\-* #,##0\ _p_t_a_-;_-* &quot;-&quot;\ _p_t_a_-;_-@_-"/>
    <numFmt numFmtId="165" formatCode="0.000%"/>
    <numFmt numFmtId="166" formatCode="0.0000%"/>
  </numFmts>
  <fonts count="5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33">
    <xf borderId="0" fillId="0" fontId="0" numFmtId="0" xfId="0"/>
    <xf applyFont="1" borderId="0" fillId="0" fontId="3" numFmtId="0" xfId="0"/>
    <xf applyAlignment="1" applyBorder="1" applyFont="1" borderId="0" fillId="0" fontId="3" numFmtId="164" xfId="1">
      <alignment horizontal="center"/>
    </xf>
    <xf applyAlignment="1" applyFont="1" borderId="0" fillId="0" fontId="3" numFmtId="164" xfId="1">
      <alignment horizontal="center"/>
    </xf>
    <xf applyAlignment="1" applyBorder="1" applyFont="1" applyNumberFormat="1" borderId="0" fillId="0" fontId="3" numFmtId="9" xfId="0">
      <alignment horizontal="center"/>
    </xf>
    <xf applyAlignment="1" applyFont="1" applyNumberFormat="1" borderId="0" fillId="0" fontId="3" numFmtId="9" xfId="0">
      <alignment horizontal="center"/>
    </xf>
    <xf applyAlignment="1" applyBorder="1" applyFont="1" borderId="0" fillId="0" fontId="3" numFmtId="0" xfId="0">
      <alignment horizontal="center"/>
    </xf>
    <xf applyAlignment="1" applyFont="1" borderId="0" fillId="0" fontId="3" numFmtId="0" xfId="0">
      <alignment horizontal="center"/>
    </xf>
    <xf applyAlignment="1" applyBorder="1" applyFont="1" borderId="1" fillId="0" fontId="3" numFmtId="164" xfId="1">
      <alignment horizontal="center"/>
    </xf>
    <xf applyAlignment="1" applyBorder="1" applyFont="1" borderId="2" fillId="0" fontId="3" numFmtId="164" xfId="1">
      <alignment horizontal="center"/>
    </xf>
    <xf applyAlignment="1" applyBorder="1" applyFont="1" applyNumberFormat="1" borderId="0" fillId="0" fontId="3" numFmtId="10" xfId="0">
      <alignment horizontal="center"/>
    </xf>
    <xf applyAlignment="1" applyFont="1" applyNumberFormat="1" borderId="0" fillId="0" fontId="3" numFmtId="10" xfId="0">
      <alignment horizontal="center"/>
    </xf>
    <xf applyAlignment="1" applyBorder="1" applyFont="1" applyNumberFormat="1" borderId="2" fillId="0" fontId="3" numFmtId="164" xfId="0">
      <alignment horizontal="center"/>
    </xf>
    <xf applyFont="1" borderId="0" fillId="0" fontId="3" numFmtId="164" xfId="1"/>
    <xf applyAlignment="1" applyBorder="1" applyFont="1" applyNumberFormat="1" borderId="3" fillId="0" fontId="3" numFmtId="165" xfId="2">
      <alignment horizontal="center"/>
    </xf>
    <xf applyFont="1" applyNumberFormat="1" borderId="0" fillId="0" fontId="3" numFmtId="166" xfId="0"/>
    <xf applyBorder="1" applyFont="1" borderId="0" fillId="0" fontId="3" numFmtId="0" xfId="0"/>
    <xf applyAlignment="1" applyBorder="1" applyFont="1" borderId="4" fillId="0" fontId="3" numFmtId="0" xfId="0">
      <alignment horizontal="center" vertical="center"/>
    </xf>
    <xf applyAlignment="1" applyBorder="1" applyFont="1" borderId="4" fillId="0" fontId="3" numFmtId="0" xfId="0">
      <alignment horizontal="center" vertical="center" wrapText="1"/>
    </xf>
    <xf applyAlignment="1" applyBorder="1" applyFont="1" borderId="4" fillId="0" fontId="3" numFmtId="0" xfId="0">
      <alignment horizontal="center"/>
    </xf>
    <xf applyAlignment="1" applyBorder="1" applyFont="1" borderId="4" fillId="0" fontId="3" numFmtId="164" xfId="1"/>
    <xf applyAlignment="1" applyBorder="1" applyFont="1" borderId="4" fillId="0" fontId="3" numFmtId="164" xfId="1">
      <alignment horizontal="center"/>
    </xf>
    <xf applyAlignment="1" applyFont="1" borderId="0" fillId="0" fontId="3" numFmtId="164" xfId="1"/>
    <xf applyFont="1" applyNumberFormat="1" borderId="0" fillId="0" fontId="3" numFmtId="165" xfId="0"/>
    <xf applyFont="1" applyNumberFormat="1" borderId="0" fillId="0" fontId="3" numFmtId="166" xfId="1"/>
    <xf applyFont="1" borderId="0" fillId="0" fontId="4" numFmtId="0" xfId="0"/>
    <xf applyAlignment="1" applyBorder="1" applyFont="1" applyNumberFormat="1" borderId="4" fillId="0" fontId="3" numFmtId="164" xfId="0">
      <alignment horizontal="center"/>
    </xf>
    <xf applyAlignment="1" applyBorder="1" applyFont="1" applyNumberFormat="1" borderId="4" fillId="0" fontId="3" numFmtId="164" xfId="0">
      <alignment vertical="center" wrapText="1"/>
    </xf>
    <xf applyFont="1" applyNumberFormat="1" borderId="0" fillId="0" fontId="3" numFmtId="14" xfId="0"/>
    <xf applyAlignment="1" applyFont="1" borderId="0" fillId="0" fontId="2" numFmtId="0" xfId="0">
      <alignment horizontal="center"/>
    </xf>
    <xf applyFill="1" borderId="0" fillId="2" fontId="0" numFmtId="0" xfId="0"/>
    <xf applyFill="true" borderId="0" fillId="4" fontId="0" numFmtId="0" xfId="0"/>
    <xf numFmtId="0" fontId="0" fillId="6" borderId="0" xfId="0" applyFill="true"/>
  </cellXfs>
  <cellStyles count="3">
    <cellStyle builtinId="6" name="Millares [0]" xfId="1"/>
    <cellStyle builtinId="0" name="Normal" xfId="0"/>
    <cellStyle builtinId="5" name="Porcentaje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Hoja41"/>
  <dimension ref="A1:J153"/>
  <sheetViews>
    <sheetView tabSelected="1" workbookViewId="0">
      <selection activeCell="B2" sqref="B2"/>
    </sheetView>
  </sheetViews>
  <sheetFormatPr baseColWidth="10" defaultRowHeight="12.75" x14ac:dyDescent="0.2"/>
  <cols>
    <col min="1" max="1" bestFit="true" customWidth="true" style="1" width="30.7109375" collapsed="true"/>
    <col min="2" max="2" bestFit="true" customWidth="true" style="1" width="14.42578125" collapsed="true"/>
    <col min="3" max="3" customWidth="true" style="1" width="14.42578125" collapsed="true"/>
    <col min="4" max="4" bestFit="true" customWidth="true" style="1" width="19.140625" collapsed="true"/>
    <col min="5" max="6" bestFit="true" customWidth="true" style="1" width="14.42578125" collapsed="true"/>
    <col min="7" max="7" bestFit="true" customWidth="true" style="1" width="15.42578125" collapsed="true"/>
    <col min="8" max="8" bestFit="true" customWidth="true" style="1" width="14.42578125" collapsed="true"/>
    <col min="9" max="16384" style="1" width="11.42578125" collapsed="true"/>
  </cols>
  <sheetData>
    <row ht="20.25" r="1" spans="1:9" x14ac:dyDescent="0.3">
      <c r="A1" s="32" t="s">
        <v>0</v>
      </c>
      <c r="B1" s="29"/>
      <c r="C1" s="29"/>
      <c r="D1" s="29"/>
      <c r="E1" s="29"/>
      <c r="F1" s="29"/>
      <c r="G1" s="29"/>
      <c r="H1" s="29"/>
    </row>
    <row ht="13.5" r="2" spans="1:9" thickBot="1" x14ac:dyDescent="0.25">
      <c r="A2" s="32" t="s">
        <v>1</v>
      </c>
      <c r="C2" s="1">
        <v>23</v>
      </c>
    </row>
    <row r="3" spans="1:9" x14ac:dyDescent="0.2">
      <c r="A3" s="32" t="s">
        <v>2</v>
      </c>
      <c r="B3" s="2">
        <v>120000</v>
      </c>
      <c r="C3" s="3"/>
    </row>
    <row ht="13.5" r="4" spans="1:9" thickBot="1" x14ac:dyDescent="0.25">
      <c r="A4" s="32" t="s">
        <v>3</v>
      </c>
      <c r="B4" s="4">
        <v>0.04</v>
      </c>
      <c r="C4" s="5"/>
      <c r="D4" s="32" t="s">
        <v>4</v>
      </c>
      <c r="G4" s="23"/>
    </row>
    <row r="5" spans="1:9" x14ac:dyDescent="0.2">
      <c r="A5" s="32" t="s">
        <v>5</v>
      </c>
      <c r="B5" s="6">
        <v>2</v>
      </c>
      <c r="C5" s="7"/>
      <c r="D5" s="32" t="s">
        <v>6</v>
      </c>
      <c r="E5" s="8">
        <f>B7*B3</f>
        <v>360</v>
      </c>
    </row>
    <row r="6" spans="1:9" x14ac:dyDescent="0.2">
      <c r="A6" s="32" t="s">
        <v>7</v>
      </c>
      <c r="B6" s="6">
        <v>12</v>
      </c>
      <c r="C6" s="7"/>
      <c r="D6" s="32" t="s">
        <v>8</v>
      </c>
      <c r="E6" s="9">
        <f>B8*B3</f>
        <v>600</v>
      </c>
    </row>
    <row r="7" spans="1:9" x14ac:dyDescent="0.2">
      <c r="A7" s="32" t="s">
        <v>6</v>
      </c>
      <c r="B7" s="10">
        <v>3.0000000000000001E-3</v>
      </c>
      <c r="C7" s="11"/>
      <c r="D7" s="32" t="s">
        <v>9</v>
      </c>
      <c r="E7" s="12">
        <f>B3-E5-E6-B9-B10</f>
        <v>118650</v>
      </c>
      <c r="G7" s="13"/>
    </row>
    <row ht="13.5" r="8" spans="1:9" thickBot="1" x14ac:dyDescent="0.25">
      <c r="A8" s="32" t="s">
        <v>8</v>
      </c>
      <c r="B8" s="10">
        <v>5.0000000000000001E-3</v>
      </c>
      <c r="C8" s="11"/>
      <c r="D8" s="32" t="s">
        <v>10</v>
      </c>
      <c r="E8" s="14">
        <f>EFFECT(RATE(B5*B6,PMT(B4/B6,B5*B6,B3,,B12),E7,,B12,0.1)*B6,B6)</f>
        <v>5.2275183217476595E-2</v>
      </c>
      <c r="G8" s="13"/>
    </row>
    <row r="9" spans="1:9" x14ac:dyDescent="0.2">
      <c r="A9" s="32" t="s">
        <v>11</v>
      </c>
      <c r="B9" s="6">
        <v>300</v>
      </c>
      <c r="C9" s="7"/>
      <c r="F9" s="15"/>
    </row>
    <row r="10" spans="1:9" x14ac:dyDescent="0.2">
      <c r="A10" s="32" t="s">
        <v>12</v>
      </c>
      <c r="B10" s="6">
        <v>90</v>
      </c>
      <c r="C10" s="7"/>
      <c r="G10" s="24"/>
    </row>
    <row ht="18" r="11" spans="1:9" x14ac:dyDescent="0.25">
      <c r="A11" s="32" t="s">
        <v>13</v>
      </c>
      <c r="B11" s="4">
        <v>0.01</v>
      </c>
      <c r="C11" s="5"/>
      <c r="D11" s="1">
        <v>3</v>
      </c>
      <c r="E11" s="3"/>
      <c r="F11" s="25">
        <v>7</v>
      </c>
    </row>
    <row ht="13.5" r="12" spans="1:9" thickBot="1" x14ac:dyDescent="0.25">
      <c r="A12" s="32" t="s">
        <v>14</v>
      </c>
      <c r="B12" s="6">
        <v>0</v>
      </c>
      <c r="C12" s="7" t="s">
        <v>23</v>
      </c>
      <c r="E12" s="1">
        <v>7</v>
      </c>
    </row>
    <row r="13" spans="1:9" x14ac:dyDescent="0.2">
      <c r="A13" s="16"/>
      <c r="B13" s="6"/>
      <c r="C13" s="7"/>
      <c r="D13" s="1" t="s">
        <v>24</v>
      </c>
      <c r="E13" s="28">
        <v>42794</v>
      </c>
      <c r="F13" s="28">
        <v>42739</v>
      </c>
    </row>
    <row r="14" spans="1:9" x14ac:dyDescent="0.2">
      <c r="A14" s="32" t="s">
        <v>4</v>
      </c>
    </row>
    <row customHeight="1" ht="45.75" r="16" spans="1:9" x14ac:dyDescent="0.2">
      <c r="A16" s="32" t="s">
        <v>15</v>
      </c>
      <c r="B16" s="32" t="s">
        <v>16</v>
      </c>
      <c r="C16" s="32" t="s">
        <v>17</v>
      </c>
      <c r="D16" s="32" t="s">
        <v>18</v>
      </c>
      <c r="E16" s="32" t="s">
        <v>19</v>
      </c>
      <c r="F16" s="32" t="s">
        <v>20</v>
      </c>
      <c r="G16" s="32" t="s">
        <v>21</v>
      </c>
      <c r="H16" s="32" t="s">
        <v>22</v>
      </c>
      <c r="I16" s="7"/>
    </row>
    <row customHeight="1" ht="15" r="17" spans="1:9" x14ac:dyDescent="0.2">
      <c r="A17" s="17">
        <v>0</v>
      </c>
      <c r="B17" s="18"/>
      <c r="C17" s="18"/>
      <c r="D17" s="18"/>
      <c r="E17" s="18"/>
      <c r="F17" s="27">
        <f>B3</f>
        <v>120000</v>
      </c>
      <c r="G17" s="18"/>
      <c r="H17" s="18"/>
      <c r="I17" s="7"/>
    </row>
    <row r="18" spans="1:9" x14ac:dyDescent="0.2">
      <c r="A18" s="19">
        <f ref="A18:A50" si="0" t="shared">IF(A17&lt;$B$5*$B$6,A17+1,"")</f>
        <v>1</v>
      </c>
      <c r="B18" s="21">
        <f>IF(A18="","",-PMT($B$4/$B$6,$B$5*$B$6,$B$3,,$B$12))</f>
        <v>5210.9906604928865</v>
      </c>
      <c r="C18" s="20">
        <f>IF(A18="","",$B$4/$B$6*F17)</f>
        <v>400</v>
      </c>
      <c r="D18" s="21">
        <f ref="D18:D41" si="1" t="shared">IF(A18="","",B18-C18)</f>
        <v>4810.9906604928865</v>
      </c>
      <c r="E18" s="21">
        <f>IF(A18="","",D18+E17)</f>
        <v>4810.9906604928865</v>
      </c>
      <c r="F18" s="21">
        <f>IF(A18="","",$F$17-E18)</f>
        <v>115189.00933950712</v>
      </c>
      <c r="G18" s="21">
        <f>IF(A18="","",$B$11*F18)</f>
        <v>1151.8900933950713</v>
      </c>
      <c r="H18" s="26">
        <f>IF(A18="","",F18+G18)</f>
        <v>116340.89943290218</v>
      </c>
    </row>
    <row r="19" spans="1:9" x14ac:dyDescent="0.2">
      <c r="A19" s="19">
        <f si="0" t="shared"/>
        <v>2</v>
      </c>
      <c r="B19" s="21">
        <f ref="B19:B41" si="2" t="shared">IF(A19="","",-PMT($B$4/$B$6,$B$5*$B$6,$B$3,,$B$12))</f>
        <v>5210.9906604928865</v>
      </c>
      <c r="C19" s="20">
        <f ref="C19:C41" si="3" t="shared">IF(A19="","",$B$4/$B$6*F18)</f>
        <v>383.96336446502374</v>
      </c>
      <c r="D19" s="21">
        <f si="1" t="shared"/>
        <v>4827.0272960278626</v>
      </c>
      <c r="E19" s="21">
        <f ref="E19:E40" si="4" t="shared">IF(A19="","",D19+E18)</f>
        <v>9638.0179565207491</v>
      </c>
      <c r="F19" s="21">
        <f ref="F19:F41" si="5" t="shared">IF(A19="","",$F$17-E19)</f>
        <v>110361.98204347925</v>
      </c>
      <c r="G19" s="21">
        <f ref="G19:G41" si="6" t="shared">IF(A19="","",$B$11*F19)</f>
        <v>1103.6198204347925</v>
      </c>
      <c r="H19" s="26">
        <f ref="H19:H41" si="7" t="shared">IF(A19="","",F19+G19)</f>
        <v>111465.60186391404</v>
      </c>
    </row>
    <row r="20" spans="1:9" x14ac:dyDescent="0.2">
      <c r="A20" s="19">
        <f si="0" t="shared"/>
        <v>3</v>
      </c>
      <c r="B20" s="21">
        <f si="2" t="shared"/>
        <v>5210.9906604928865</v>
      </c>
      <c r="C20" s="20">
        <f si="3" t="shared"/>
        <v>367.8732734782642</v>
      </c>
      <c r="D20" s="21">
        <f si="1" t="shared"/>
        <v>4843.1173870146222</v>
      </c>
      <c r="E20" s="21">
        <f si="4" t="shared"/>
        <v>14481.13534353537</v>
      </c>
      <c r="F20" s="21">
        <f si="5" t="shared"/>
        <v>105518.86465646463</v>
      </c>
      <c r="G20" s="21">
        <f si="6" t="shared"/>
        <v>1055.1886465646464</v>
      </c>
      <c r="H20" s="26">
        <f si="7" t="shared"/>
        <v>106574.05330302929</v>
      </c>
    </row>
    <row r="21" spans="1:9" x14ac:dyDescent="0.2">
      <c r="A21" s="19">
        <f si="0" t="shared"/>
        <v>4</v>
      </c>
      <c r="B21" s="21">
        <f si="2" t="shared"/>
        <v>5210.9906604928865</v>
      </c>
      <c r="C21" s="20">
        <f si="3" t="shared"/>
        <v>351.72954885488213</v>
      </c>
      <c r="D21" s="21">
        <f si="1" t="shared"/>
        <v>4859.261111638004</v>
      </c>
      <c r="E21" s="21">
        <f si="4" t="shared"/>
        <v>19340.396455173373</v>
      </c>
      <c r="F21" s="21">
        <f si="5" t="shared"/>
        <v>100659.60354482662</v>
      </c>
      <c r="G21" s="21">
        <f si="6" t="shared"/>
        <v>1006.5960354482662</v>
      </c>
      <c r="H21" s="26">
        <f si="7" t="shared"/>
        <v>101666.19958027489</v>
      </c>
    </row>
    <row r="22" spans="1:9" x14ac:dyDescent="0.2">
      <c r="A22" s="19">
        <f si="0" t="shared"/>
        <v>5</v>
      </c>
      <c r="B22" s="21">
        <f si="2" t="shared"/>
        <v>5210.9906604928865</v>
      </c>
      <c r="C22" s="20">
        <f si="3" t="shared"/>
        <v>335.53201181608875</v>
      </c>
      <c r="D22" s="21">
        <f si="1" t="shared"/>
        <v>4875.4586486767976</v>
      </c>
      <c r="E22" s="21">
        <f si="4" t="shared"/>
        <v>24215.855103850172</v>
      </c>
      <c r="F22" s="21">
        <f si="5" t="shared"/>
        <v>95784.144896149824</v>
      </c>
      <c r="G22" s="21">
        <f si="6" t="shared"/>
        <v>957.84144896149826</v>
      </c>
      <c r="H22" s="26">
        <f si="7" t="shared"/>
        <v>96741.98634511132</v>
      </c>
    </row>
    <row r="23" spans="1:9" x14ac:dyDescent="0.2">
      <c r="A23" s="19">
        <f si="0" t="shared"/>
        <v>6</v>
      </c>
      <c r="B23" s="21">
        <f si="2" t="shared"/>
        <v>5210.9906604928865</v>
      </c>
      <c r="C23" s="20">
        <f si="3" t="shared"/>
        <v>319.28048298716612</v>
      </c>
      <c r="D23" s="21">
        <f si="1" t="shared"/>
        <v>4891.7101775057199</v>
      </c>
      <c r="E23" s="21">
        <f si="4" t="shared"/>
        <v>29107.565281355892</v>
      </c>
      <c r="F23" s="21">
        <f si="5" t="shared"/>
        <v>90892.434718644101</v>
      </c>
      <c r="G23" s="21">
        <f si="6" t="shared"/>
        <v>908.92434718644108</v>
      </c>
      <c r="H23" s="26">
        <f si="7" t="shared"/>
        <v>91801.359065830547</v>
      </c>
    </row>
    <row r="24" spans="1:9" x14ac:dyDescent="0.2">
      <c r="A24" s="19">
        <f si="0" t="shared"/>
        <v>7</v>
      </c>
      <c r="B24" s="21">
        <f si="2" t="shared"/>
        <v>5210.9906604928865</v>
      </c>
      <c r="C24" s="20">
        <f si="3" t="shared"/>
        <v>302.97478239548036</v>
      </c>
      <c r="D24" s="21">
        <f si="1" t="shared"/>
        <v>4908.0158780974061</v>
      </c>
      <c r="E24" s="21">
        <f si="4" t="shared"/>
        <v>34015.581159453301</v>
      </c>
      <c r="F24" s="21">
        <f si="5" t="shared"/>
        <v>85984.418840546699</v>
      </c>
      <c r="G24" s="21">
        <f si="6" t="shared"/>
        <v>859.84418840546698</v>
      </c>
      <c r="H24" s="26">
        <f si="7" t="shared"/>
        <v>86844.263028952162</v>
      </c>
    </row>
    <row r="25" spans="1:9" x14ac:dyDescent="0.2">
      <c r="A25" s="19">
        <f si="0" t="shared"/>
        <v>8</v>
      </c>
      <c r="B25" s="21">
        <f si="2" t="shared"/>
        <v>5210.9906604928865</v>
      </c>
      <c r="C25" s="20">
        <f si="3" t="shared"/>
        <v>286.61472946848903</v>
      </c>
      <c r="D25" s="21">
        <f si="1" t="shared"/>
        <v>4924.3759310243977</v>
      </c>
      <c r="E25" s="21">
        <f si="4" t="shared"/>
        <v>38939.957090477699</v>
      </c>
      <c r="F25" s="21">
        <f si="5" t="shared"/>
        <v>81060.042909522308</v>
      </c>
      <c r="G25" s="21">
        <f si="6" t="shared"/>
        <v>810.60042909522315</v>
      </c>
      <c r="H25" s="26">
        <f si="7" t="shared"/>
        <v>81870.643338617534</v>
      </c>
    </row>
    <row r="26" spans="1:9" x14ac:dyDescent="0.2">
      <c r="A26" s="19">
        <f si="0" t="shared"/>
        <v>9</v>
      </c>
      <c r="B26" s="21">
        <f si="2" t="shared"/>
        <v>5210.9906604928865</v>
      </c>
      <c r="C26" s="20">
        <f si="3" t="shared"/>
        <v>270.20014303174105</v>
      </c>
      <c r="D26" s="21">
        <f si="1" t="shared"/>
        <v>4940.7905174611451</v>
      </c>
      <c r="E26" s="21">
        <f si="4" t="shared"/>
        <v>43880.747607938843</v>
      </c>
      <c r="F26" s="21">
        <f si="5" t="shared"/>
        <v>76119.252392061157</v>
      </c>
      <c r="G26" s="21">
        <f si="6" t="shared"/>
        <v>761.19252392061162</v>
      </c>
      <c r="H26" s="26">
        <f si="7" t="shared"/>
        <v>76880.444915981774</v>
      </c>
    </row>
    <row r="27" spans="1:9" x14ac:dyDescent="0.2">
      <c r="A27" s="19">
        <f si="0" t="shared"/>
        <v>10</v>
      </c>
      <c r="B27" s="21">
        <f si="2" t="shared"/>
        <v>5210.9906604928865</v>
      </c>
      <c r="C27" s="20">
        <f si="3" t="shared"/>
        <v>253.73084130687053</v>
      </c>
      <c r="D27" s="21">
        <f si="1" t="shared"/>
        <v>4957.2598191860161</v>
      </c>
      <c r="E27" s="21">
        <f si="4" t="shared"/>
        <v>48838.00742712486</v>
      </c>
      <c r="F27" s="21">
        <f si="5" t="shared"/>
        <v>71161.99257287514</v>
      </c>
      <c r="G27" s="21">
        <f si="6" t="shared"/>
        <v>711.61992572875147</v>
      </c>
      <c r="H27" s="26">
        <f si="7" t="shared"/>
        <v>71873.612498603892</v>
      </c>
    </row>
    <row r="28" spans="1:9" x14ac:dyDescent="0.2">
      <c r="A28" s="19">
        <f si="0" t="shared"/>
        <v>11</v>
      </c>
      <c r="B28" s="21">
        <f si="2" t="shared"/>
        <v>5210.9906604928865</v>
      </c>
      <c r="C28" s="20">
        <f si="3" t="shared"/>
        <v>237.20664190958382</v>
      </c>
      <c r="D28" s="21">
        <f si="1" t="shared"/>
        <v>4973.7840185833029</v>
      </c>
      <c r="E28" s="21">
        <f si="4" t="shared"/>
        <v>53811.791445708164</v>
      </c>
      <c r="F28" s="21">
        <f si="5" t="shared"/>
        <v>66188.208554291836</v>
      </c>
      <c r="G28" s="21">
        <f si="6" t="shared"/>
        <v>661.88208554291839</v>
      </c>
      <c r="H28" s="26">
        <f si="7" t="shared"/>
        <v>66850.090639834758</v>
      </c>
    </row>
    <row r="29" spans="1:9" x14ac:dyDescent="0.2">
      <c r="A29" s="19">
        <f si="0" t="shared"/>
        <v>12</v>
      </c>
      <c r="B29" s="21">
        <f si="2" t="shared"/>
        <v>5210.9906604928865</v>
      </c>
      <c r="C29" s="20">
        <f si="3" t="shared"/>
        <v>220.62736184763946</v>
      </c>
      <c r="D29" s="21">
        <f si="1" t="shared"/>
        <v>4990.3632986452467</v>
      </c>
      <c r="E29" s="21">
        <f si="4" t="shared"/>
        <v>58802.154744353407</v>
      </c>
      <c r="F29" s="21">
        <f si="5" t="shared"/>
        <v>61197.845255646593</v>
      </c>
      <c r="G29" s="21">
        <f si="6" t="shared"/>
        <v>611.97845255646598</v>
      </c>
      <c r="H29" s="26">
        <f si="7" t="shared"/>
        <v>61809.823708203061</v>
      </c>
    </row>
    <row r="30" spans="1:9" x14ac:dyDescent="0.2">
      <c r="A30" s="19">
        <f si="0" t="shared"/>
        <v>13</v>
      </c>
      <c r="B30" s="21">
        <f si="2" t="shared"/>
        <v>5210.9906604928865</v>
      </c>
      <c r="C30" s="20">
        <f si="3" t="shared"/>
        <v>203.99281751882199</v>
      </c>
      <c r="D30" s="21">
        <f si="1" t="shared"/>
        <v>5006.997842974064</v>
      </c>
      <c r="E30" s="21">
        <f si="4" t="shared"/>
        <v>63809.152587327473</v>
      </c>
      <c r="F30" s="21">
        <f si="5" t="shared"/>
        <v>56190.847412672527</v>
      </c>
      <c r="G30" s="21">
        <f si="6" t="shared"/>
        <v>561.90847412672531</v>
      </c>
      <c r="H30" s="26">
        <f si="7" t="shared"/>
        <v>56752.755886799256</v>
      </c>
    </row>
    <row r="31" spans="1:9" x14ac:dyDescent="0.2">
      <c r="A31" s="19">
        <f si="0" t="shared"/>
        <v>14</v>
      </c>
      <c r="B31" s="21">
        <f si="2" t="shared"/>
        <v>5210.9906604928865</v>
      </c>
      <c r="C31" s="20">
        <f si="3" t="shared"/>
        <v>187.30282470890845</v>
      </c>
      <c r="D31" s="21">
        <f si="1" t="shared"/>
        <v>5023.6878357839778</v>
      </c>
      <c r="E31" s="21">
        <f si="4" t="shared"/>
        <v>68832.840423111455</v>
      </c>
      <c r="F31" s="21">
        <f si="5" t="shared"/>
        <v>51167.159576888545</v>
      </c>
      <c r="G31" s="21">
        <f si="6" t="shared"/>
        <v>511.67159576888548</v>
      </c>
      <c r="H31" s="26">
        <f si="7" t="shared"/>
        <v>51678.831172657432</v>
      </c>
    </row>
    <row r="32" spans="1:9" x14ac:dyDescent="0.2">
      <c r="A32" s="19">
        <f si="0" t="shared"/>
        <v>15</v>
      </c>
      <c r="B32" s="21">
        <f si="2" t="shared"/>
        <v>5210.9906604928865</v>
      </c>
      <c r="C32" s="20">
        <f si="3" t="shared"/>
        <v>170.55719858962848</v>
      </c>
      <c r="D32" s="21">
        <f si="1" t="shared"/>
        <v>5040.4334619032579</v>
      </c>
      <c r="E32" s="21">
        <f si="4" t="shared"/>
        <v>73873.273885014714</v>
      </c>
      <c r="F32" s="21">
        <f si="5" t="shared"/>
        <v>46126.726114985286</v>
      </c>
      <c r="G32" s="21">
        <f si="6" t="shared"/>
        <v>461.26726114985286</v>
      </c>
      <c r="H32" s="26">
        <f si="7" t="shared"/>
        <v>46587.993376135142</v>
      </c>
    </row>
    <row r="33" spans="1:8" x14ac:dyDescent="0.2">
      <c r="A33" s="19">
        <f si="0" t="shared"/>
        <v>16</v>
      </c>
      <c r="B33" s="21">
        <f si="2" t="shared"/>
        <v>5210.9906604928865</v>
      </c>
      <c r="C33" s="20">
        <f si="3" t="shared"/>
        <v>153.75575371661762</v>
      </c>
      <c r="D33" s="21">
        <f si="1" t="shared"/>
        <v>5057.2349067762689</v>
      </c>
      <c r="E33" s="21">
        <f si="4" t="shared"/>
        <v>78930.508791790984</v>
      </c>
      <c r="F33" s="21">
        <f si="5" t="shared"/>
        <v>41069.491208209016</v>
      </c>
      <c r="G33" s="21">
        <f si="6" t="shared"/>
        <v>410.69491208209018</v>
      </c>
      <c r="H33" s="26">
        <f si="7" t="shared"/>
        <v>41480.18612029111</v>
      </c>
    </row>
    <row r="34" spans="1:8" x14ac:dyDescent="0.2">
      <c r="A34" s="19">
        <f si="0" t="shared"/>
        <v>17</v>
      </c>
      <c r="B34" s="21">
        <f si="2" t="shared"/>
        <v>5210.9906604928865</v>
      </c>
      <c r="C34" s="20">
        <f si="3" t="shared"/>
        <v>136.89830402736339</v>
      </c>
      <c r="D34" s="21">
        <f si="1" t="shared"/>
        <v>5074.0923564655232</v>
      </c>
      <c r="E34" s="21">
        <f si="4" t="shared"/>
        <v>84004.601148256508</v>
      </c>
      <c r="F34" s="21">
        <f si="5" t="shared"/>
        <v>35995.398851743492</v>
      </c>
      <c r="G34" s="21">
        <f si="6" t="shared"/>
        <v>359.95398851743494</v>
      </c>
      <c r="H34" s="26">
        <f si="7" t="shared"/>
        <v>36355.35284026093</v>
      </c>
    </row>
    <row r="35" spans="1:8" x14ac:dyDescent="0.2">
      <c r="A35" s="19">
        <f si="0" t="shared"/>
        <v>18</v>
      </c>
      <c r="B35" s="21">
        <f si="2" t="shared"/>
        <v>5210.9906604928865</v>
      </c>
      <c r="C35" s="20">
        <f si="3" t="shared"/>
        <v>119.98466283914497</v>
      </c>
      <c r="D35" s="21">
        <f si="1" t="shared"/>
        <v>5091.0059976537414</v>
      </c>
      <c r="E35" s="21">
        <f si="4" t="shared"/>
        <v>89095.607145910253</v>
      </c>
      <c r="F35" s="21">
        <f si="5" t="shared"/>
        <v>30904.392854089747</v>
      </c>
      <c r="G35" s="21">
        <f si="6" t="shared"/>
        <v>309.04392854089747</v>
      </c>
      <c r="H35" s="26">
        <f si="7" t="shared"/>
        <v>31213.436782630644</v>
      </c>
    </row>
    <row r="36" spans="1:8" x14ac:dyDescent="0.2">
      <c r="A36" s="19">
        <f si="0" t="shared"/>
        <v>19</v>
      </c>
      <c r="B36" s="21">
        <f si="2" t="shared"/>
        <v>5210.9906604928865</v>
      </c>
      <c r="C36" s="20">
        <f si="3" t="shared"/>
        <v>103.01464284696583</v>
      </c>
      <c r="D36" s="21">
        <f si="1" t="shared"/>
        <v>5107.9760176459204</v>
      </c>
      <c r="E36" s="21">
        <f si="4" t="shared"/>
        <v>94203.583163556177</v>
      </c>
      <c r="F36" s="21">
        <f si="5" t="shared"/>
        <v>25796.416836443823</v>
      </c>
      <c r="G36" s="21">
        <f si="6" t="shared"/>
        <v>257.96416836443825</v>
      </c>
      <c r="H36" s="26">
        <f si="7" t="shared"/>
        <v>26054.38100480826</v>
      </c>
    </row>
    <row r="37" spans="1:8" x14ac:dyDescent="0.2">
      <c r="A37" s="19">
        <f si="0" t="shared"/>
        <v>20</v>
      </c>
      <c r="B37" s="21">
        <f si="2" t="shared"/>
        <v>5210.9906604928865</v>
      </c>
      <c r="C37" s="20">
        <f si="3" t="shared"/>
        <v>85.988056121479417</v>
      </c>
      <c r="D37" s="21">
        <f si="1" t="shared"/>
        <v>5125.002604371407</v>
      </c>
      <c r="E37" s="21">
        <f si="4" t="shared"/>
        <v>99328.58576792758</v>
      </c>
      <c r="F37" s="21">
        <f si="5" t="shared"/>
        <v>20671.41423207242</v>
      </c>
      <c r="G37" s="21">
        <f si="6" t="shared"/>
        <v>206.71414232072422</v>
      </c>
      <c r="H37" s="26">
        <f si="7" t="shared"/>
        <v>20878.128374393145</v>
      </c>
    </row>
    <row r="38" spans="1:8" x14ac:dyDescent="0.2">
      <c r="A38" s="19">
        <f si="0" t="shared"/>
        <v>21</v>
      </c>
      <c r="B38" s="21">
        <f si="2" t="shared"/>
        <v>5210.9906604928865</v>
      </c>
      <c r="C38" s="20">
        <f si="3" t="shared"/>
        <v>68.904714106908074</v>
      </c>
      <c r="D38" s="21">
        <f si="1" t="shared"/>
        <v>5142.0859463859788</v>
      </c>
      <c r="E38" s="21">
        <f si="4" t="shared"/>
        <v>104470.67171431356</v>
      </c>
      <c r="F38" s="21">
        <f si="5" t="shared"/>
        <v>15529.328285686439</v>
      </c>
      <c r="G38" s="21">
        <f si="6" t="shared"/>
        <v>155.29328285686438</v>
      </c>
      <c r="H38" s="26">
        <f si="7" t="shared"/>
        <v>15684.621568543304</v>
      </c>
    </row>
    <row r="39" spans="1:8" x14ac:dyDescent="0.2">
      <c r="A39" s="19">
        <f si="0" t="shared"/>
        <v>22</v>
      </c>
      <c r="B39" s="21">
        <f si="2" t="shared"/>
        <v>5210.9906604928865</v>
      </c>
      <c r="C39" s="20">
        <f si="3" t="shared"/>
        <v>51.764427618954798</v>
      </c>
      <c r="D39" s="21">
        <f si="1" t="shared"/>
        <v>5159.2262328739316</v>
      </c>
      <c r="E39" s="21">
        <f si="4" t="shared"/>
        <v>109629.89794718749</v>
      </c>
      <c r="F39" s="21">
        <f si="5" t="shared"/>
        <v>10370.102052812508</v>
      </c>
      <c r="G39" s="21">
        <f si="6" t="shared"/>
        <v>103.70102052812508</v>
      </c>
      <c r="H39" s="26">
        <f si="7" t="shared"/>
        <v>10473.803073340634</v>
      </c>
    </row>
    <row r="40" spans="1:8" x14ac:dyDescent="0.2">
      <c r="A40" s="19">
        <f si="0" t="shared"/>
        <v>23</v>
      </c>
      <c r="B40" s="21">
        <f si="2" t="shared"/>
        <v>5210.9906604928865</v>
      </c>
      <c r="C40" s="20">
        <f si="3" t="shared"/>
        <v>34.567006842708366</v>
      </c>
      <c r="D40" s="21">
        <f si="1" t="shared"/>
        <v>5176.4236536501785</v>
      </c>
      <c r="E40" s="21">
        <f si="4" t="shared"/>
        <v>114806.32160083768</v>
      </c>
      <c r="F40" s="21">
        <f si="5" t="shared"/>
        <v>5193.6783991623233</v>
      </c>
      <c r="G40" s="21">
        <f si="6" t="shared"/>
        <v>51.936783991623237</v>
      </c>
      <c r="H40" s="26">
        <f si="7" t="shared"/>
        <v>5245.6151831539464</v>
      </c>
    </row>
    <row r="41" spans="1:8" x14ac:dyDescent="0.2">
      <c r="A41" s="19">
        <f si="0" t="shared"/>
        <v>24</v>
      </c>
      <c r="B41" s="21">
        <f si="2" t="shared"/>
        <v>5210.9906604928865</v>
      </c>
      <c r="C41" s="20">
        <f si="3" t="shared"/>
        <v>17.31226133054108</v>
      </c>
      <c r="D41" s="21">
        <f si="1" t="shared"/>
        <v>5193.6783991623452</v>
      </c>
      <c r="E41" s="21">
        <f>IF(A41="","",D41+E40)</f>
        <v>120000.00000000003</v>
      </c>
      <c r="F41" s="21">
        <f si="5" t="shared"/>
        <v>-2.9103830456733704E-11</v>
      </c>
      <c r="G41" s="21">
        <f si="6" t="shared"/>
        <v>-2.9103830456733704E-13</v>
      </c>
      <c r="H41" s="26">
        <f si="7" t="shared"/>
        <v>-2.9394868761301041E-11</v>
      </c>
    </row>
    <row r="42" spans="1:8" x14ac:dyDescent="0.2">
      <c r="A42" s="7" t="str">
        <f si="0" t="shared"/>
        <v/>
      </c>
      <c r="B42" s="3" t="str">
        <f ref="B42:B50" si="8" t="shared">IF(A42&lt;=$B$5*$B$6,-PMT($B$4/$B$6,$B$5*$B$6,$B$3,,$B$12),"")</f>
        <v/>
      </c>
      <c r="C42" s="22" t="str">
        <f ref="C42:C82" si="9" t="shared">IF(A42&lt;=$B$5*$B$6,-IPMT($B$4/$B$6,A42,$B$5*$B$6,$B$3,,$B$12),"")</f>
        <v/>
      </c>
      <c r="D42" s="3" t="str">
        <f ref="D42:D82" si="10" t="shared">IF(A42&lt;=$B$5*$B$6,-PPMT($B$4/$B$6,A42,$B$5*$B$6,$B$3,,$B$12),"")</f>
        <v/>
      </c>
      <c r="E42" s="3" t="str">
        <f>IF(A42&lt;=$B$5*$B$6,SUM($D$18:D42),"")</f>
        <v/>
      </c>
      <c r="F42" s="3" t="str">
        <f ref="F42:F82" si="11" t="shared">IF(A42&lt;=$B$5*$B$6,$B$3-E42,"")</f>
        <v/>
      </c>
      <c r="G42" s="3" t="str">
        <f ref="G42:G82" si="12" t="shared">IF(F42="","",$B$11*F42)</f>
        <v/>
      </c>
      <c r="H42" s="3" t="str">
        <f ref="H42:H82" si="13" t="shared">IF(G42="","",F42+G42)</f>
        <v/>
      </c>
    </row>
    <row r="43" spans="1:8" x14ac:dyDescent="0.2">
      <c r="A43" s="7" t="str">
        <f si="0" t="shared"/>
        <v/>
      </c>
      <c r="B43" s="3" t="str">
        <f si="8" t="shared"/>
        <v/>
      </c>
      <c r="C43" s="22" t="str">
        <f si="9" t="shared"/>
        <v/>
      </c>
      <c r="D43" s="3" t="str">
        <f si="10" t="shared"/>
        <v/>
      </c>
      <c r="E43" s="3" t="str">
        <f>IF(A43&lt;=$B$5*$B$6,SUM($D$18:D43),"")</f>
        <v/>
      </c>
      <c r="F43" s="3" t="str">
        <f si="11" t="shared"/>
        <v/>
      </c>
      <c r="G43" s="3" t="str">
        <f si="12" t="shared"/>
        <v/>
      </c>
      <c r="H43" s="3" t="str">
        <f si="13" t="shared"/>
        <v/>
      </c>
    </row>
    <row r="44" spans="1:8" x14ac:dyDescent="0.2">
      <c r="A44" s="7" t="str">
        <f si="0" t="shared"/>
        <v/>
      </c>
      <c r="B44" s="3" t="str">
        <f si="8" t="shared"/>
        <v/>
      </c>
      <c r="C44" s="22" t="str">
        <f si="9" t="shared"/>
        <v/>
      </c>
      <c r="D44" s="3" t="str">
        <f si="10" t="shared"/>
        <v/>
      </c>
      <c r="E44" s="3" t="str">
        <f>IF(A44&lt;=$B$5*$B$6,SUM($D$18:D44),"")</f>
        <v/>
      </c>
      <c r="F44" s="3" t="str">
        <f si="11" t="shared"/>
        <v/>
      </c>
      <c r="G44" s="3" t="str">
        <f si="12" t="shared"/>
        <v/>
      </c>
      <c r="H44" s="3" t="str">
        <f si="13" t="shared"/>
        <v/>
      </c>
    </row>
    <row r="45" spans="1:8" x14ac:dyDescent="0.2">
      <c r="A45" s="7" t="str">
        <f si="0" t="shared"/>
        <v/>
      </c>
      <c r="B45" s="3" t="str">
        <f si="8" t="shared"/>
        <v/>
      </c>
      <c r="C45" s="22" t="str">
        <f si="9" t="shared"/>
        <v/>
      </c>
      <c r="D45" s="3" t="str">
        <f si="10" t="shared"/>
        <v/>
      </c>
      <c r="E45" s="3" t="str">
        <f>IF(A45&lt;=$B$5*$B$6,SUM($D$18:D45),"")</f>
        <v/>
      </c>
      <c r="F45" s="3" t="str">
        <f si="11" t="shared"/>
        <v/>
      </c>
      <c r="G45" s="3" t="str">
        <f si="12" t="shared"/>
        <v/>
      </c>
      <c r="H45" s="3" t="str">
        <f si="13" t="shared"/>
        <v/>
      </c>
    </row>
    <row r="46" spans="1:8" x14ac:dyDescent="0.2">
      <c r="A46" s="7" t="str">
        <f si="0" t="shared"/>
        <v/>
      </c>
      <c r="B46" s="3" t="str">
        <f si="8" t="shared"/>
        <v/>
      </c>
      <c r="C46" s="22" t="str">
        <f si="9" t="shared"/>
        <v/>
      </c>
      <c r="D46" s="3" t="str">
        <f si="10" t="shared"/>
        <v/>
      </c>
      <c r="E46" s="3" t="str">
        <f>IF(A46&lt;=$B$5*$B$6,SUM($D$18:D46),"")</f>
        <v/>
      </c>
      <c r="F46" s="3" t="str">
        <f si="11" t="shared"/>
        <v/>
      </c>
      <c r="G46" s="3" t="str">
        <f si="12" t="shared"/>
        <v/>
      </c>
      <c r="H46" s="3" t="str">
        <f si="13" t="shared"/>
        <v/>
      </c>
    </row>
    <row r="47" spans="1:8" x14ac:dyDescent="0.2">
      <c r="A47" s="7" t="str">
        <f si="0" t="shared"/>
        <v/>
      </c>
      <c r="B47" s="3" t="str">
        <f si="8" t="shared"/>
        <v/>
      </c>
      <c r="C47" s="22" t="str">
        <f si="9" t="shared"/>
        <v/>
      </c>
      <c r="D47" s="3" t="str">
        <f si="10" t="shared"/>
        <v/>
      </c>
      <c r="E47" s="3" t="str">
        <f>IF(A47&lt;=$B$5*$B$6,SUM($D$18:D47),"")</f>
        <v/>
      </c>
      <c r="F47" s="3" t="str">
        <f si="11" t="shared"/>
        <v/>
      </c>
      <c r="G47" s="3" t="str">
        <f si="12" t="shared"/>
        <v/>
      </c>
      <c r="H47" s="3" t="str">
        <f si="13" t="shared"/>
        <v/>
      </c>
    </row>
    <row r="48" spans="1:8" x14ac:dyDescent="0.2">
      <c r="A48" s="7" t="str">
        <f si="0" t="shared"/>
        <v/>
      </c>
      <c r="B48" s="3" t="str">
        <f si="8" t="shared"/>
        <v/>
      </c>
      <c r="C48" s="22" t="str">
        <f si="9" t="shared"/>
        <v/>
      </c>
      <c r="D48" s="3" t="str">
        <f si="10" t="shared"/>
        <v/>
      </c>
      <c r="E48" s="3" t="str">
        <f>IF(A48&lt;=$B$5*$B$6,SUM($D$18:D48),"")</f>
        <v/>
      </c>
      <c r="F48" s="3" t="str">
        <f si="11" t="shared"/>
        <v/>
      </c>
      <c r="G48" s="3" t="str">
        <f si="12" t="shared"/>
        <v/>
      </c>
      <c r="H48" s="3" t="str">
        <f si="13" t="shared"/>
        <v/>
      </c>
    </row>
    <row r="49" spans="1:8" x14ac:dyDescent="0.2">
      <c r="A49" s="7" t="str">
        <f si="0" t="shared"/>
        <v/>
      </c>
      <c r="B49" s="3" t="str">
        <f si="8" t="shared"/>
        <v/>
      </c>
      <c r="C49" s="22" t="str">
        <f si="9" t="shared"/>
        <v/>
      </c>
      <c r="D49" s="3" t="str">
        <f si="10" t="shared"/>
        <v/>
      </c>
      <c r="E49" s="3" t="str">
        <f>IF(A49&lt;=$B$5*$B$6,SUM($D$18:D49),"")</f>
        <v/>
      </c>
      <c r="F49" s="3" t="str">
        <f si="11" t="shared"/>
        <v/>
      </c>
      <c r="G49" s="3" t="str">
        <f si="12" t="shared"/>
        <v/>
      </c>
      <c r="H49" s="3" t="str">
        <f si="13" t="shared"/>
        <v/>
      </c>
    </row>
    <row r="50" spans="1:8" x14ac:dyDescent="0.2">
      <c r="A50" s="7" t="str">
        <f si="0" t="shared"/>
        <v/>
      </c>
      <c r="B50" s="3" t="str">
        <f si="8" t="shared"/>
        <v/>
      </c>
      <c r="C50" s="22" t="str">
        <f si="9" t="shared"/>
        <v/>
      </c>
      <c r="D50" s="3" t="str">
        <f si="10" t="shared"/>
        <v/>
      </c>
      <c r="E50" s="3" t="str">
        <f>IF(A50&lt;=$B$5*$B$6,SUM($D$18:D50),"")</f>
        <v/>
      </c>
      <c r="F50" s="3" t="str">
        <f si="11" t="shared"/>
        <v/>
      </c>
      <c r="G50" s="3" t="str">
        <f si="12" t="shared"/>
        <v/>
      </c>
      <c r="H50" s="3" t="str">
        <f si="13" t="shared"/>
        <v/>
      </c>
    </row>
    <row r="51" spans="1:8" x14ac:dyDescent="0.2">
      <c r="A51" s="7" t="str">
        <f ref="A51:A82" si="14" t="shared">IF(A50&lt;$B$5*$B$6,A50+1,"")</f>
        <v/>
      </c>
      <c r="B51" s="3" t="str">
        <f ref="B51:B82" si="15" t="shared">IF(A51&lt;=$B$5*$B$6,-PMT($B$4/$B$6,$B$5*$B$6,$B$3,,$B$12),"")</f>
        <v/>
      </c>
      <c r="C51" s="22" t="str">
        <f si="9" t="shared"/>
        <v/>
      </c>
      <c r="D51" s="3" t="str">
        <f si="10" t="shared"/>
        <v/>
      </c>
      <c r="E51" s="3" t="str">
        <f>IF(A51&lt;=$B$5*$B$6,SUM($D$18:D51),"")</f>
        <v/>
      </c>
      <c r="F51" s="3" t="str">
        <f si="11" t="shared"/>
        <v/>
      </c>
      <c r="G51" s="3" t="str">
        <f si="12" t="shared"/>
        <v/>
      </c>
      <c r="H51" s="3" t="str">
        <f si="13" t="shared"/>
        <v/>
      </c>
    </row>
    <row r="52" spans="1:8" x14ac:dyDescent="0.2">
      <c r="A52" s="7" t="str">
        <f si="14" t="shared"/>
        <v/>
      </c>
      <c r="B52" s="3" t="str">
        <f si="15" t="shared"/>
        <v/>
      </c>
      <c r="C52" s="22" t="str">
        <f si="9" t="shared"/>
        <v/>
      </c>
      <c r="D52" s="3" t="str">
        <f si="10" t="shared"/>
        <v/>
      </c>
      <c r="E52" s="3" t="str">
        <f>IF(A52&lt;=$B$5*$B$6,SUM($D$18:D52),"")</f>
        <v/>
      </c>
      <c r="F52" s="3" t="str">
        <f si="11" t="shared"/>
        <v/>
      </c>
      <c r="G52" s="3" t="str">
        <f si="12" t="shared"/>
        <v/>
      </c>
      <c r="H52" s="3" t="str">
        <f si="13" t="shared"/>
        <v/>
      </c>
    </row>
    <row r="53" spans="1:8" x14ac:dyDescent="0.2">
      <c r="A53" s="7" t="str">
        <f si="14" t="shared"/>
        <v/>
      </c>
      <c r="B53" s="3" t="str">
        <f si="15" t="shared"/>
        <v/>
      </c>
      <c r="C53" s="22" t="str">
        <f si="9" t="shared"/>
        <v/>
      </c>
      <c r="D53" s="3" t="str">
        <f si="10" t="shared"/>
        <v/>
      </c>
      <c r="E53" s="3" t="str">
        <f>IF(A53&lt;=$B$5*$B$6,SUM($D$18:D53),"")</f>
        <v/>
      </c>
      <c r="F53" s="3" t="str">
        <f si="11" t="shared"/>
        <v/>
      </c>
      <c r="G53" s="3" t="str">
        <f si="12" t="shared"/>
        <v/>
      </c>
      <c r="H53" s="3" t="str">
        <f si="13" t="shared"/>
        <v/>
      </c>
    </row>
    <row r="54" spans="1:8" x14ac:dyDescent="0.2">
      <c r="A54" s="7" t="str">
        <f si="14" t="shared"/>
        <v/>
      </c>
      <c r="B54" s="3" t="str">
        <f si="15" t="shared"/>
        <v/>
      </c>
      <c r="C54" s="22" t="str">
        <f si="9" t="shared"/>
        <v/>
      </c>
      <c r="D54" s="3" t="str">
        <f si="10" t="shared"/>
        <v/>
      </c>
      <c r="E54" s="3" t="str">
        <f>IF(A54&lt;=$B$5*$B$6,SUM($D$18:D54),"")</f>
        <v/>
      </c>
      <c r="F54" s="3" t="str">
        <f si="11" t="shared"/>
        <v/>
      </c>
      <c r="G54" s="3" t="str">
        <f si="12" t="shared"/>
        <v/>
      </c>
      <c r="H54" s="3" t="str">
        <f si="13" t="shared"/>
        <v/>
      </c>
    </row>
    <row r="55" spans="1:8" x14ac:dyDescent="0.2">
      <c r="A55" s="7" t="str">
        <f si="14" t="shared"/>
        <v/>
      </c>
      <c r="B55" s="3" t="str">
        <f si="15" t="shared"/>
        <v/>
      </c>
      <c r="C55" s="22" t="str">
        <f si="9" t="shared"/>
        <v/>
      </c>
      <c r="D55" s="3" t="str">
        <f si="10" t="shared"/>
        <v/>
      </c>
      <c r="E55" s="3" t="str">
        <f>IF(A55&lt;=$B$5*$B$6,SUM($D$18:D55),"")</f>
        <v/>
      </c>
      <c r="F55" s="3" t="str">
        <f si="11" t="shared"/>
        <v/>
      </c>
      <c r="G55" s="3" t="str">
        <f si="12" t="shared"/>
        <v/>
      </c>
      <c r="H55" s="3" t="str">
        <f si="13" t="shared"/>
        <v/>
      </c>
    </row>
    <row r="56" spans="1:8" x14ac:dyDescent="0.2">
      <c r="A56" s="7" t="str">
        <f si="14" t="shared"/>
        <v/>
      </c>
      <c r="B56" s="3" t="str">
        <f si="15" t="shared"/>
        <v/>
      </c>
      <c r="C56" s="22" t="str">
        <f si="9" t="shared"/>
        <v/>
      </c>
      <c r="D56" s="3" t="str">
        <f si="10" t="shared"/>
        <v/>
      </c>
      <c r="E56" s="3" t="str">
        <f>IF(A56&lt;=$B$5*$B$6,SUM($D$18:D56),"")</f>
        <v/>
      </c>
      <c r="F56" s="3" t="str">
        <f si="11" t="shared"/>
        <v/>
      </c>
      <c r="G56" s="3" t="str">
        <f si="12" t="shared"/>
        <v/>
      </c>
      <c r="H56" s="3" t="str">
        <f si="13" t="shared"/>
        <v/>
      </c>
    </row>
    <row r="57" spans="1:8" x14ac:dyDescent="0.2">
      <c r="A57" s="7" t="str">
        <f si="14" t="shared"/>
        <v/>
      </c>
      <c r="B57" s="3" t="str">
        <f si="15" t="shared"/>
        <v/>
      </c>
      <c r="C57" s="22" t="str">
        <f si="9" t="shared"/>
        <v/>
      </c>
      <c r="D57" s="3" t="str">
        <f si="10" t="shared"/>
        <v/>
      </c>
      <c r="E57" s="3" t="str">
        <f>IF(A57&lt;=$B$5*$B$6,SUM($D$18:D57),"")</f>
        <v/>
      </c>
      <c r="F57" s="3" t="str">
        <f si="11" t="shared"/>
        <v/>
      </c>
      <c r="G57" s="3" t="str">
        <f si="12" t="shared"/>
        <v/>
      </c>
      <c r="H57" s="3" t="str">
        <f si="13" t="shared"/>
        <v/>
      </c>
    </row>
    <row r="58" spans="1:8" x14ac:dyDescent="0.2">
      <c r="A58" s="7" t="str">
        <f si="14" t="shared"/>
        <v/>
      </c>
      <c r="B58" s="3" t="str">
        <f si="15" t="shared"/>
        <v/>
      </c>
      <c r="C58" s="22" t="str">
        <f si="9" t="shared"/>
        <v/>
      </c>
      <c r="D58" s="3" t="str">
        <f si="10" t="shared"/>
        <v/>
      </c>
      <c r="E58" s="3" t="str">
        <f>IF(A58&lt;=$B$5*$B$6,SUM($D$18:D58),"")</f>
        <v/>
      </c>
      <c r="F58" s="3" t="str">
        <f si="11" t="shared"/>
        <v/>
      </c>
      <c r="G58" s="3" t="str">
        <f si="12" t="shared"/>
        <v/>
      </c>
      <c r="H58" s="3" t="str">
        <f si="13" t="shared"/>
        <v/>
      </c>
    </row>
    <row r="59" spans="1:8" x14ac:dyDescent="0.2">
      <c r="A59" s="7" t="str">
        <f si="14" t="shared"/>
        <v/>
      </c>
      <c r="B59" s="3" t="str">
        <f si="15" t="shared"/>
        <v/>
      </c>
      <c r="C59" s="22" t="str">
        <f si="9" t="shared"/>
        <v/>
      </c>
      <c r="D59" s="3" t="str">
        <f si="10" t="shared"/>
        <v/>
      </c>
      <c r="E59" s="3" t="str">
        <f>IF(A59&lt;=$B$5*$B$6,SUM($D$18:D59),"")</f>
        <v/>
      </c>
      <c r="F59" s="3" t="str">
        <f si="11" t="shared"/>
        <v/>
      </c>
      <c r="G59" s="3" t="str">
        <f si="12" t="shared"/>
        <v/>
      </c>
      <c r="H59" s="3" t="str">
        <f si="13" t="shared"/>
        <v/>
      </c>
    </row>
    <row r="60" spans="1:8" x14ac:dyDescent="0.2">
      <c r="A60" s="7" t="str">
        <f si="14" t="shared"/>
        <v/>
      </c>
      <c r="B60" s="3" t="str">
        <f si="15" t="shared"/>
        <v/>
      </c>
      <c r="C60" s="22" t="str">
        <f si="9" t="shared"/>
        <v/>
      </c>
      <c r="D60" s="3" t="str">
        <f si="10" t="shared"/>
        <v/>
      </c>
      <c r="E60" s="3" t="str">
        <f>IF(A60&lt;=$B$5*$B$6,SUM($D$18:D60),"")</f>
        <v/>
      </c>
      <c r="F60" s="3" t="str">
        <f si="11" t="shared"/>
        <v/>
      </c>
      <c r="G60" s="3" t="str">
        <f si="12" t="shared"/>
        <v/>
      </c>
      <c r="H60" s="3" t="str">
        <f si="13" t="shared"/>
        <v/>
      </c>
    </row>
    <row r="61" spans="1:8" x14ac:dyDescent="0.2">
      <c r="A61" s="7" t="str">
        <f si="14" t="shared"/>
        <v/>
      </c>
      <c r="B61" s="3" t="str">
        <f si="15" t="shared"/>
        <v/>
      </c>
      <c r="C61" s="22" t="str">
        <f si="9" t="shared"/>
        <v/>
      </c>
      <c r="D61" s="3" t="str">
        <f si="10" t="shared"/>
        <v/>
      </c>
      <c r="E61" s="3" t="str">
        <f>IF(A61&lt;=$B$5*$B$6,SUM($D$18:D61),"")</f>
        <v/>
      </c>
      <c r="F61" s="3" t="str">
        <f si="11" t="shared"/>
        <v/>
      </c>
      <c r="G61" s="3" t="str">
        <f si="12" t="shared"/>
        <v/>
      </c>
      <c r="H61" s="3" t="str">
        <f si="13" t="shared"/>
        <v/>
      </c>
    </row>
    <row r="62" spans="1:8" x14ac:dyDescent="0.2">
      <c r="A62" s="7" t="str">
        <f si="14" t="shared"/>
        <v/>
      </c>
      <c r="B62" s="3" t="str">
        <f si="15" t="shared"/>
        <v/>
      </c>
      <c r="C62" s="22" t="str">
        <f si="9" t="shared"/>
        <v/>
      </c>
      <c r="D62" s="3" t="str">
        <f si="10" t="shared"/>
        <v/>
      </c>
      <c r="E62" s="3" t="str">
        <f>IF(A62&lt;=$B$5*$B$6,SUM($D$18:D62),"")</f>
        <v/>
      </c>
      <c r="F62" s="3" t="str">
        <f si="11" t="shared"/>
        <v/>
      </c>
      <c r="G62" s="3" t="str">
        <f si="12" t="shared"/>
        <v/>
      </c>
      <c r="H62" s="3" t="str">
        <f si="13" t="shared"/>
        <v/>
      </c>
    </row>
    <row r="63" spans="1:8" x14ac:dyDescent="0.2">
      <c r="A63" s="7" t="str">
        <f si="14" t="shared"/>
        <v/>
      </c>
      <c r="B63" s="3" t="str">
        <f si="15" t="shared"/>
        <v/>
      </c>
      <c r="C63" s="22" t="str">
        <f si="9" t="shared"/>
        <v/>
      </c>
      <c r="D63" s="3" t="str">
        <f si="10" t="shared"/>
        <v/>
      </c>
      <c r="E63" s="3" t="str">
        <f>IF(A63&lt;=$B$5*$B$6,SUM($D$18:D63),"")</f>
        <v/>
      </c>
      <c r="F63" s="3" t="str">
        <f si="11" t="shared"/>
        <v/>
      </c>
      <c r="G63" s="3" t="str">
        <f si="12" t="shared"/>
        <v/>
      </c>
      <c r="H63" s="3" t="str">
        <f si="13" t="shared"/>
        <v/>
      </c>
    </row>
    <row r="64" spans="1:8" x14ac:dyDescent="0.2">
      <c r="A64" s="7" t="str">
        <f si="14" t="shared"/>
        <v/>
      </c>
      <c r="B64" s="3" t="str">
        <f si="15" t="shared"/>
        <v/>
      </c>
      <c r="C64" s="22" t="str">
        <f si="9" t="shared"/>
        <v/>
      </c>
      <c r="D64" s="3" t="str">
        <f si="10" t="shared"/>
        <v/>
      </c>
      <c r="E64" s="3" t="str">
        <f>IF(A64&lt;=$B$5*$B$6,SUM($D$18:D64),"")</f>
        <v/>
      </c>
      <c r="F64" s="3" t="str">
        <f si="11" t="shared"/>
        <v/>
      </c>
      <c r="G64" s="3" t="str">
        <f si="12" t="shared"/>
        <v/>
      </c>
      <c r="H64" s="3" t="str">
        <f si="13" t="shared"/>
        <v/>
      </c>
    </row>
    <row r="65" spans="1:8" x14ac:dyDescent="0.2">
      <c r="A65" s="7" t="str">
        <f si="14" t="shared"/>
        <v/>
      </c>
      <c r="B65" s="3" t="str">
        <f si="15" t="shared"/>
        <v/>
      </c>
      <c r="C65" s="22" t="str">
        <f si="9" t="shared"/>
        <v/>
      </c>
      <c r="D65" s="3" t="str">
        <f si="10" t="shared"/>
        <v/>
      </c>
      <c r="E65" s="3" t="str">
        <f>IF(A65&lt;=$B$5*$B$6,SUM($D$18:D65),"")</f>
        <v/>
      </c>
      <c r="F65" s="3" t="str">
        <f si="11" t="shared"/>
        <v/>
      </c>
      <c r="G65" s="3" t="str">
        <f si="12" t="shared"/>
        <v/>
      </c>
      <c r="H65" s="3" t="str">
        <f si="13" t="shared"/>
        <v/>
      </c>
    </row>
    <row r="66" spans="1:8" x14ac:dyDescent="0.2">
      <c r="A66" s="7" t="str">
        <f si="14" t="shared"/>
        <v/>
      </c>
      <c r="B66" s="3" t="str">
        <f si="15" t="shared"/>
        <v/>
      </c>
      <c r="C66" s="22" t="str">
        <f si="9" t="shared"/>
        <v/>
      </c>
      <c r="D66" s="3" t="str">
        <f si="10" t="shared"/>
        <v/>
      </c>
      <c r="E66" s="3" t="str">
        <f>IF(A66&lt;=$B$5*$B$6,SUM($D$18:D66),"")</f>
        <v/>
      </c>
      <c r="F66" s="3" t="str">
        <f si="11" t="shared"/>
        <v/>
      </c>
      <c r="G66" s="3" t="str">
        <f si="12" t="shared"/>
        <v/>
      </c>
      <c r="H66" s="3" t="str">
        <f si="13" t="shared"/>
        <v/>
      </c>
    </row>
    <row r="67" spans="1:8" x14ac:dyDescent="0.2">
      <c r="A67" s="7" t="str">
        <f si="14" t="shared"/>
        <v/>
      </c>
      <c r="B67" s="3" t="str">
        <f si="15" t="shared"/>
        <v/>
      </c>
      <c r="C67" s="22" t="str">
        <f si="9" t="shared"/>
        <v/>
      </c>
      <c r="D67" s="3" t="str">
        <f si="10" t="shared"/>
        <v/>
      </c>
      <c r="E67" s="3" t="str">
        <f>IF(A67&lt;=$B$5*$B$6,SUM($D$18:D67),"")</f>
        <v/>
      </c>
      <c r="F67" s="3" t="str">
        <f si="11" t="shared"/>
        <v/>
      </c>
      <c r="G67" s="3" t="str">
        <f si="12" t="shared"/>
        <v/>
      </c>
      <c r="H67" s="3" t="str">
        <f si="13" t="shared"/>
        <v/>
      </c>
    </row>
    <row r="68" spans="1:8" x14ac:dyDescent="0.2">
      <c r="A68" s="7" t="str">
        <f si="14" t="shared"/>
        <v/>
      </c>
      <c r="B68" s="3" t="str">
        <f si="15" t="shared"/>
        <v/>
      </c>
      <c r="C68" s="22" t="str">
        <f si="9" t="shared"/>
        <v/>
      </c>
      <c r="D68" s="3" t="str">
        <f si="10" t="shared"/>
        <v/>
      </c>
      <c r="E68" s="3" t="str">
        <f>IF(A68&lt;=$B$5*$B$6,SUM($D$18:D68),"")</f>
        <v/>
      </c>
      <c r="F68" s="3" t="str">
        <f si="11" t="shared"/>
        <v/>
      </c>
      <c r="G68" s="3" t="str">
        <f si="12" t="shared"/>
        <v/>
      </c>
      <c r="H68" s="3" t="str">
        <f si="13" t="shared"/>
        <v/>
      </c>
    </row>
    <row r="69" spans="1:8" x14ac:dyDescent="0.2">
      <c r="A69" s="7" t="str">
        <f si="14" t="shared"/>
        <v/>
      </c>
      <c r="B69" s="3" t="str">
        <f si="15" t="shared"/>
        <v/>
      </c>
      <c r="C69" s="22" t="str">
        <f si="9" t="shared"/>
        <v/>
      </c>
      <c r="D69" s="3" t="str">
        <f si="10" t="shared"/>
        <v/>
      </c>
      <c r="E69" s="3" t="str">
        <f>IF(A69&lt;=$B$5*$B$6,SUM($D$18:D69),"")</f>
        <v/>
      </c>
      <c r="F69" s="3" t="str">
        <f si="11" t="shared"/>
        <v/>
      </c>
      <c r="G69" s="3" t="str">
        <f si="12" t="shared"/>
        <v/>
      </c>
      <c r="H69" s="3" t="str">
        <f si="13" t="shared"/>
        <v/>
      </c>
    </row>
    <row r="70" spans="1:8" x14ac:dyDescent="0.2">
      <c r="A70" s="7" t="str">
        <f si="14" t="shared"/>
        <v/>
      </c>
      <c r="B70" s="3" t="str">
        <f si="15" t="shared"/>
        <v/>
      </c>
      <c r="C70" s="22" t="str">
        <f si="9" t="shared"/>
        <v/>
      </c>
      <c r="D70" s="3" t="str">
        <f si="10" t="shared"/>
        <v/>
      </c>
      <c r="E70" s="3" t="str">
        <f>IF(A70&lt;=$B$5*$B$6,SUM($D$18:D70),"")</f>
        <v/>
      </c>
      <c r="F70" s="3" t="str">
        <f si="11" t="shared"/>
        <v/>
      </c>
      <c r="G70" s="3" t="str">
        <f si="12" t="shared"/>
        <v/>
      </c>
      <c r="H70" s="3" t="str">
        <f si="13" t="shared"/>
        <v/>
      </c>
    </row>
    <row r="71" spans="1:8" x14ac:dyDescent="0.2">
      <c r="A71" s="7" t="str">
        <f si="14" t="shared"/>
        <v/>
      </c>
      <c r="B71" s="3" t="str">
        <f si="15" t="shared"/>
        <v/>
      </c>
      <c r="C71" s="22" t="str">
        <f si="9" t="shared"/>
        <v/>
      </c>
      <c r="D71" s="3" t="str">
        <f si="10" t="shared"/>
        <v/>
      </c>
      <c r="E71" s="3" t="str">
        <f>IF(A71&lt;=$B$5*$B$6,SUM($D$18:D71),"")</f>
        <v/>
      </c>
      <c r="F71" s="3" t="str">
        <f si="11" t="shared"/>
        <v/>
      </c>
      <c r="G71" s="3" t="str">
        <f si="12" t="shared"/>
        <v/>
      </c>
      <c r="H71" s="3" t="str">
        <f si="13" t="shared"/>
        <v/>
      </c>
    </row>
    <row r="72" spans="1:8" x14ac:dyDescent="0.2">
      <c r="A72" s="7" t="str">
        <f si="14" t="shared"/>
        <v/>
      </c>
      <c r="B72" s="3" t="str">
        <f si="15" t="shared"/>
        <v/>
      </c>
      <c r="C72" s="22" t="str">
        <f si="9" t="shared"/>
        <v/>
      </c>
      <c r="D72" s="3" t="str">
        <f si="10" t="shared"/>
        <v/>
      </c>
      <c r="E72" s="3" t="str">
        <f>IF(A72&lt;=$B$5*$B$6,SUM($D$18:D72),"")</f>
        <v/>
      </c>
      <c r="F72" s="3" t="str">
        <f si="11" t="shared"/>
        <v/>
      </c>
      <c r="G72" s="3" t="str">
        <f si="12" t="shared"/>
        <v/>
      </c>
      <c r="H72" s="3" t="str">
        <f si="13" t="shared"/>
        <v/>
      </c>
    </row>
    <row r="73" spans="1:8" x14ac:dyDescent="0.2">
      <c r="A73" s="7" t="str">
        <f si="14" t="shared"/>
        <v/>
      </c>
      <c r="B73" s="3" t="str">
        <f si="15" t="shared"/>
        <v/>
      </c>
      <c r="C73" s="22" t="str">
        <f si="9" t="shared"/>
        <v/>
      </c>
      <c r="D73" s="3" t="str">
        <f si="10" t="shared"/>
        <v/>
      </c>
      <c r="E73" s="3" t="str">
        <f>IF(A73&lt;=$B$5*$B$6,SUM($D$18:D73),"")</f>
        <v/>
      </c>
      <c r="F73" s="3" t="str">
        <f si="11" t="shared"/>
        <v/>
      </c>
      <c r="G73" s="3" t="str">
        <f si="12" t="shared"/>
        <v/>
      </c>
      <c r="H73" s="3" t="str">
        <f si="13" t="shared"/>
        <v/>
      </c>
    </row>
    <row r="74" spans="1:8" x14ac:dyDescent="0.2">
      <c r="A74" s="7" t="str">
        <f si="14" t="shared"/>
        <v/>
      </c>
      <c r="B74" s="3" t="str">
        <f si="15" t="shared"/>
        <v/>
      </c>
      <c r="C74" s="22" t="str">
        <f si="9" t="shared"/>
        <v/>
      </c>
      <c r="D74" s="3" t="str">
        <f si="10" t="shared"/>
        <v/>
      </c>
      <c r="E74" s="3" t="str">
        <f>IF(A74&lt;=$B$5*$B$6,SUM($D$18:D74),"")</f>
        <v/>
      </c>
      <c r="F74" s="3" t="str">
        <f si="11" t="shared"/>
        <v/>
      </c>
      <c r="G74" s="3" t="str">
        <f si="12" t="shared"/>
        <v/>
      </c>
      <c r="H74" s="3" t="str">
        <f si="13" t="shared"/>
        <v/>
      </c>
    </row>
    <row r="75" spans="1:8" x14ac:dyDescent="0.2">
      <c r="A75" s="7" t="str">
        <f si="14" t="shared"/>
        <v/>
      </c>
      <c r="B75" s="3" t="str">
        <f si="15" t="shared"/>
        <v/>
      </c>
      <c r="C75" s="22" t="str">
        <f si="9" t="shared"/>
        <v/>
      </c>
      <c r="D75" s="3" t="str">
        <f si="10" t="shared"/>
        <v/>
      </c>
      <c r="E75" s="3" t="str">
        <f>IF(A75&lt;=$B$5*$B$6,SUM($D$18:D75),"")</f>
        <v/>
      </c>
      <c r="F75" s="3" t="str">
        <f si="11" t="shared"/>
        <v/>
      </c>
      <c r="G75" s="3" t="str">
        <f si="12" t="shared"/>
        <v/>
      </c>
      <c r="H75" s="3" t="str">
        <f si="13" t="shared"/>
        <v/>
      </c>
    </row>
    <row r="76" spans="1:8" x14ac:dyDescent="0.2">
      <c r="A76" s="7" t="str">
        <f si="14" t="shared"/>
        <v/>
      </c>
      <c r="B76" s="3" t="str">
        <f si="15" t="shared"/>
        <v/>
      </c>
      <c r="C76" s="22" t="str">
        <f si="9" t="shared"/>
        <v/>
      </c>
      <c r="D76" s="3" t="str">
        <f si="10" t="shared"/>
        <v/>
      </c>
      <c r="E76" s="3" t="str">
        <f>IF(A76&lt;=$B$5*$B$6,SUM($D$18:D76),"")</f>
        <v/>
      </c>
      <c r="F76" s="3" t="str">
        <f si="11" t="shared"/>
        <v/>
      </c>
      <c r="G76" s="3" t="str">
        <f si="12" t="shared"/>
        <v/>
      </c>
      <c r="H76" s="3" t="str">
        <f si="13" t="shared"/>
        <v/>
      </c>
    </row>
    <row r="77" spans="1:8" x14ac:dyDescent="0.2">
      <c r="A77" s="7" t="str">
        <f si="14" t="shared"/>
        <v/>
      </c>
      <c r="B77" s="3" t="str">
        <f si="15" t="shared"/>
        <v/>
      </c>
      <c r="C77" s="22" t="str">
        <f si="9" t="shared"/>
        <v/>
      </c>
      <c r="D77" s="3" t="str">
        <f si="10" t="shared"/>
        <v/>
      </c>
      <c r="E77" s="3" t="str">
        <f>IF(A77&lt;=$B$5*$B$6,SUM($D$18:D77),"")</f>
        <v/>
      </c>
      <c r="F77" s="3" t="str">
        <f si="11" t="shared"/>
        <v/>
      </c>
      <c r="G77" s="3" t="str">
        <f si="12" t="shared"/>
        <v/>
      </c>
      <c r="H77" s="3" t="str">
        <f si="13" t="shared"/>
        <v/>
      </c>
    </row>
    <row r="78" spans="1:8" x14ac:dyDescent="0.2">
      <c r="A78" s="7" t="str">
        <f si="14" t="shared"/>
        <v/>
      </c>
      <c r="B78" s="3" t="str">
        <f si="15" t="shared"/>
        <v/>
      </c>
      <c r="C78" s="22" t="str">
        <f si="9" t="shared"/>
        <v/>
      </c>
      <c r="D78" s="3" t="str">
        <f si="10" t="shared"/>
        <v/>
      </c>
      <c r="E78" s="3" t="str">
        <f>IF(A78&lt;=$B$5*$B$6,SUM($D$18:D78),"")</f>
        <v/>
      </c>
      <c r="F78" s="3" t="str">
        <f si="11" t="shared"/>
        <v/>
      </c>
      <c r="G78" s="3" t="str">
        <f si="12" t="shared"/>
        <v/>
      </c>
      <c r="H78" s="3" t="str">
        <f si="13" t="shared"/>
        <v/>
      </c>
    </row>
    <row r="79" spans="1:8" x14ac:dyDescent="0.2">
      <c r="A79" s="7" t="str">
        <f si="14" t="shared"/>
        <v/>
      </c>
      <c r="B79" s="3" t="str">
        <f si="15" t="shared"/>
        <v/>
      </c>
      <c r="C79" s="22" t="str">
        <f si="9" t="shared"/>
        <v/>
      </c>
      <c r="D79" s="3" t="str">
        <f si="10" t="shared"/>
        <v/>
      </c>
      <c r="E79" s="3" t="str">
        <f>IF(A79&lt;=$B$5*$B$6,SUM($D$18:D79),"")</f>
        <v/>
      </c>
      <c r="F79" s="3" t="str">
        <f si="11" t="shared"/>
        <v/>
      </c>
      <c r="G79" s="3" t="str">
        <f si="12" t="shared"/>
        <v/>
      </c>
      <c r="H79" s="3" t="str">
        <f si="13" t="shared"/>
        <v/>
      </c>
    </row>
    <row r="80" spans="1:8" x14ac:dyDescent="0.2">
      <c r="A80" s="7" t="str">
        <f si="14" t="shared"/>
        <v/>
      </c>
      <c r="B80" s="3" t="str">
        <f si="15" t="shared"/>
        <v/>
      </c>
      <c r="C80" s="22" t="str">
        <f si="9" t="shared"/>
        <v/>
      </c>
      <c r="D80" s="3" t="str">
        <f si="10" t="shared"/>
        <v/>
      </c>
      <c r="E80" s="3" t="str">
        <f>IF(A80&lt;=$B$5*$B$6,SUM($D$18:D80),"")</f>
        <v/>
      </c>
      <c r="F80" s="3" t="str">
        <f si="11" t="shared"/>
        <v/>
      </c>
      <c r="G80" s="3" t="str">
        <f si="12" t="shared"/>
        <v/>
      </c>
      <c r="H80" s="3" t="str">
        <f si="13" t="shared"/>
        <v/>
      </c>
    </row>
    <row r="81" spans="1:8" x14ac:dyDescent="0.2">
      <c r="A81" s="7" t="str">
        <f si="14" t="shared"/>
        <v/>
      </c>
      <c r="B81" s="3" t="str">
        <f si="15" t="shared"/>
        <v/>
      </c>
      <c r="C81" s="22" t="str">
        <f si="9" t="shared"/>
        <v/>
      </c>
      <c r="D81" s="3" t="str">
        <f si="10" t="shared"/>
        <v/>
      </c>
      <c r="E81" s="3" t="str">
        <f>IF(A81&lt;=$B$5*$B$6,SUM($D$18:D81),"")</f>
        <v/>
      </c>
      <c r="F81" s="3" t="str">
        <f si="11" t="shared"/>
        <v/>
      </c>
      <c r="G81" s="3" t="str">
        <f si="12" t="shared"/>
        <v/>
      </c>
      <c r="H81" s="3" t="str">
        <f si="13" t="shared"/>
        <v/>
      </c>
    </row>
    <row r="82" spans="1:8" x14ac:dyDescent="0.2">
      <c r="A82" s="7" t="str">
        <f si="14" t="shared"/>
        <v/>
      </c>
      <c r="B82" s="3" t="str">
        <f si="15" t="shared"/>
        <v/>
      </c>
      <c r="C82" s="22" t="str">
        <f si="9" t="shared"/>
        <v/>
      </c>
      <c r="D82" s="3" t="str">
        <f si="10" t="shared"/>
        <v/>
      </c>
      <c r="E82" s="3" t="str">
        <f>IF(A82&lt;=$B$5*$B$6,SUM($D$18:D82),"")</f>
        <v/>
      </c>
      <c r="F82" s="3" t="str">
        <f si="11" t="shared"/>
        <v/>
      </c>
      <c r="G82" s="3" t="str">
        <f si="12" t="shared"/>
        <v/>
      </c>
      <c r="H82" s="3" t="str">
        <f si="13" t="shared"/>
        <v/>
      </c>
    </row>
    <row r="83" spans="1:8" x14ac:dyDescent="0.2">
      <c r="A83" s="7" t="str">
        <f ref="A83:A114" si="16" t="shared">IF(A82&lt;$B$5*$B$6,A82+1,"")</f>
        <v/>
      </c>
      <c r="B83" s="3" t="str">
        <f ref="B83:B114" si="17" t="shared">IF(A83&lt;=$B$5*$B$6,-PMT($B$4/$B$6,$B$5*$B$6,$B$3,,$B$12),"")</f>
        <v/>
      </c>
      <c r="C83" s="22" t="str">
        <f ref="C83:C146" si="18" t="shared">IF(A83&lt;=$B$5*$B$6,-IPMT($B$4/$B$6,A83,$B$5*$B$6,$B$3,,$B$12),"")</f>
        <v/>
      </c>
      <c r="D83" s="3" t="str">
        <f ref="D83:D146" si="19" t="shared">IF(A83&lt;=$B$5*$B$6,-PPMT($B$4/$B$6,A83,$B$5*$B$6,$B$3,,$B$12),"")</f>
        <v/>
      </c>
      <c r="E83" s="3" t="str">
        <f>IF(A83&lt;=$B$5*$B$6,SUM($D$18:D83),"")</f>
        <v/>
      </c>
      <c r="F83" s="3" t="str">
        <f ref="F83:F146" si="20" t="shared">IF(A83&lt;=$B$5*$B$6,$B$3-E83,"")</f>
        <v/>
      </c>
      <c r="G83" s="3" t="str">
        <f ref="G83:G146" si="21" t="shared">IF(F83="","",$B$11*F83)</f>
        <v/>
      </c>
      <c r="H83" s="3" t="str">
        <f ref="H83:H146" si="22" t="shared">IF(G83="","",F83+G83)</f>
        <v/>
      </c>
    </row>
    <row r="84" spans="1:8" x14ac:dyDescent="0.2">
      <c r="A84" s="7" t="str">
        <f si="16" t="shared"/>
        <v/>
      </c>
      <c r="B84" s="3" t="str">
        <f si="17" t="shared"/>
        <v/>
      </c>
      <c r="C84" s="22" t="str">
        <f si="18" t="shared"/>
        <v/>
      </c>
      <c r="D84" s="3" t="str">
        <f si="19" t="shared"/>
        <v/>
      </c>
      <c r="E84" s="3" t="str">
        <f>IF(A84&lt;=$B$5*$B$6,SUM($D$18:D84),"")</f>
        <v/>
      </c>
      <c r="F84" s="3" t="str">
        <f si="20" t="shared"/>
        <v/>
      </c>
      <c r="G84" s="3" t="str">
        <f si="21" t="shared"/>
        <v/>
      </c>
      <c r="H84" s="3" t="str">
        <f si="22" t="shared"/>
        <v/>
      </c>
    </row>
    <row r="85" spans="1:8" x14ac:dyDescent="0.2">
      <c r="A85" s="7" t="str">
        <f si="16" t="shared"/>
        <v/>
      </c>
      <c r="B85" s="3" t="str">
        <f si="17" t="shared"/>
        <v/>
      </c>
      <c r="C85" s="22" t="str">
        <f si="18" t="shared"/>
        <v/>
      </c>
      <c r="D85" s="3" t="str">
        <f si="19" t="shared"/>
        <v/>
      </c>
      <c r="E85" s="3" t="str">
        <f>IF(A85&lt;=$B$5*$B$6,SUM($D$18:D85),"")</f>
        <v/>
      </c>
      <c r="F85" s="3" t="str">
        <f si="20" t="shared"/>
        <v/>
      </c>
      <c r="G85" s="3" t="str">
        <f si="21" t="shared"/>
        <v/>
      </c>
      <c r="H85" s="3" t="str">
        <f si="22" t="shared"/>
        <v/>
      </c>
    </row>
    <row r="86" spans="1:8" x14ac:dyDescent="0.2">
      <c r="A86" s="7" t="str">
        <f si="16" t="shared"/>
        <v/>
      </c>
      <c r="B86" s="3" t="str">
        <f si="17" t="shared"/>
        <v/>
      </c>
      <c r="C86" s="22" t="str">
        <f si="18" t="shared"/>
        <v/>
      </c>
      <c r="D86" s="3" t="str">
        <f si="19" t="shared"/>
        <v/>
      </c>
      <c r="E86" s="3" t="str">
        <f>IF(A86&lt;=$B$5*$B$6,SUM($D$18:D86),"")</f>
        <v/>
      </c>
      <c r="F86" s="3" t="str">
        <f si="20" t="shared"/>
        <v/>
      </c>
      <c r="G86" s="3" t="str">
        <f si="21" t="shared"/>
        <v/>
      </c>
      <c r="H86" s="3" t="str">
        <f si="22" t="shared"/>
        <v/>
      </c>
    </row>
    <row r="87" spans="1:8" x14ac:dyDescent="0.2">
      <c r="A87" s="7" t="str">
        <f si="16" t="shared"/>
        <v/>
      </c>
      <c r="B87" s="3" t="str">
        <f si="17" t="shared"/>
        <v/>
      </c>
      <c r="C87" s="22" t="str">
        <f si="18" t="shared"/>
        <v/>
      </c>
      <c r="D87" s="3" t="str">
        <f si="19" t="shared"/>
        <v/>
      </c>
      <c r="E87" s="3" t="str">
        <f>IF(A87&lt;=$B$5*$B$6,SUM($D$18:D87),"")</f>
        <v/>
      </c>
      <c r="F87" s="3" t="str">
        <f si="20" t="shared"/>
        <v/>
      </c>
      <c r="G87" s="3" t="str">
        <f si="21" t="shared"/>
        <v/>
      </c>
      <c r="H87" s="3" t="str">
        <f si="22" t="shared"/>
        <v/>
      </c>
    </row>
    <row r="88" spans="1:8" x14ac:dyDescent="0.2">
      <c r="A88" s="7" t="str">
        <f si="16" t="shared"/>
        <v/>
      </c>
      <c r="B88" s="3" t="str">
        <f si="17" t="shared"/>
        <v/>
      </c>
      <c r="C88" s="22" t="str">
        <f si="18" t="shared"/>
        <v/>
      </c>
      <c r="D88" s="3" t="str">
        <f si="19" t="shared"/>
        <v/>
      </c>
      <c r="E88" s="3" t="str">
        <f>IF(A88&lt;=$B$5*$B$6,SUM($D$18:D88),"")</f>
        <v/>
      </c>
      <c r="F88" s="3" t="str">
        <f si="20" t="shared"/>
        <v/>
      </c>
      <c r="G88" s="3" t="str">
        <f si="21" t="shared"/>
        <v/>
      </c>
      <c r="H88" s="3" t="str">
        <f si="22" t="shared"/>
        <v/>
      </c>
    </row>
    <row r="89" spans="1:8" x14ac:dyDescent="0.2">
      <c r="A89" s="7" t="str">
        <f si="16" t="shared"/>
        <v/>
      </c>
      <c r="B89" s="3" t="str">
        <f si="17" t="shared"/>
        <v/>
      </c>
      <c r="C89" s="22" t="str">
        <f si="18" t="shared"/>
        <v/>
      </c>
      <c r="D89" s="3" t="str">
        <f si="19" t="shared"/>
        <v/>
      </c>
      <c r="E89" s="3" t="str">
        <f>IF(A89&lt;=$B$5*$B$6,SUM($D$18:D89),"")</f>
        <v/>
      </c>
      <c r="F89" s="3" t="str">
        <f si="20" t="shared"/>
        <v/>
      </c>
      <c r="G89" s="3" t="str">
        <f si="21" t="shared"/>
        <v/>
      </c>
      <c r="H89" s="3" t="str">
        <f si="22" t="shared"/>
        <v/>
      </c>
    </row>
    <row r="90" spans="1:8" x14ac:dyDescent="0.2">
      <c r="A90" s="7" t="str">
        <f si="16" t="shared"/>
        <v/>
      </c>
      <c r="B90" s="3" t="str">
        <f si="17" t="shared"/>
        <v/>
      </c>
      <c r="C90" s="22" t="str">
        <f si="18" t="shared"/>
        <v/>
      </c>
      <c r="D90" s="3" t="str">
        <f si="19" t="shared"/>
        <v/>
      </c>
      <c r="E90" s="3" t="str">
        <f>IF(A90&lt;=$B$5*$B$6,SUM($D$18:D90),"")</f>
        <v/>
      </c>
      <c r="F90" s="3" t="str">
        <f si="20" t="shared"/>
        <v/>
      </c>
      <c r="G90" s="3" t="str">
        <f si="21" t="shared"/>
        <v/>
      </c>
      <c r="H90" s="3" t="str">
        <f si="22" t="shared"/>
        <v/>
      </c>
    </row>
    <row r="91" spans="1:8" x14ac:dyDescent="0.2">
      <c r="A91" s="7" t="str">
        <f si="16" t="shared"/>
        <v/>
      </c>
      <c r="B91" s="3" t="str">
        <f si="17" t="shared"/>
        <v/>
      </c>
      <c r="C91" s="22" t="str">
        <f si="18" t="shared"/>
        <v/>
      </c>
      <c r="D91" s="3" t="str">
        <f si="19" t="shared"/>
        <v/>
      </c>
      <c r="E91" s="3" t="str">
        <f>IF(A91&lt;=$B$5*$B$6,SUM($D$18:D91),"")</f>
        <v/>
      </c>
      <c r="F91" s="3" t="str">
        <f si="20" t="shared"/>
        <v/>
      </c>
      <c r="G91" s="3" t="str">
        <f si="21" t="shared"/>
        <v/>
      </c>
      <c r="H91" s="3" t="str">
        <f si="22" t="shared"/>
        <v/>
      </c>
    </row>
    <row r="92" spans="1:8" x14ac:dyDescent="0.2">
      <c r="A92" s="7" t="str">
        <f si="16" t="shared"/>
        <v/>
      </c>
      <c r="B92" s="3" t="str">
        <f si="17" t="shared"/>
        <v/>
      </c>
      <c r="C92" s="22" t="str">
        <f si="18" t="shared"/>
        <v/>
      </c>
      <c r="D92" s="3" t="str">
        <f si="19" t="shared"/>
        <v/>
      </c>
      <c r="E92" s="3" t="str">
        <f>IF(A92&lt;=$B$5*$B$6,SUM($D$18:D92),"")</f>
        <v/>
      </c>
      <c r="F92" s="3" t="str">
        <f si="20" t="shared"/>
        <v/>
      </c>
      <c r="G92" s="3" t="str">
        <f si="21" t="shared"/>
        <v/>
      </c>
      <c r="H92" s="3" t="str">
        <f si="22" t="shared"/>
        <v/>
      </c>
    </row>
    <row r="93" spans="1:8" x14ac:dyDescent="0.2">
      <c r="A93" s="7" t="str">
        <f si="16" t="shared"/>
        <v/>
      </c>
      <c r="B93" s="3" t="str">
        <f si="17" t="shared"/>
        <v/>
      </c>
      <c r="C93" s="22" t="str">
        <f si="18" t="shared"/>
        <v/>
      </c>
      <c r="D93" s="3" t="str">
        <f si="19" t="shared"/>
        <v/>
      </c>
      <c r="E93" s="3" t="str">
        <f>IF(A93&lt;=$B$5*$B$6,SUM($D$18:D93),"")</f>
        <v/>
      </c>
      <c r="F93" s="3" t="str">
        <f si="20" t="shared"/>
        <v/>
      </c>
      <c r="G93" s="3" t="str">
        <f si="21" t="shared"/>
        <v/>
      </c>
      <c r="H93" s="3" t="str">
        <f si="22" t="shared"/>
        <v/>
      </c>
    </row>
    <row r="94" spans="1:8" x14ac:dyDescent="0.2">
      <c r="A94" s="7" t="str">
        <f si="16" t="shared"/>
        <v/>
      </c>
      <c r="B94" s="3" t="str">
        <f si="17" t="shared"/>
        <v/>
      </c>
      <c r="C94" s="22" t="str">
        <f si="18" t="shared"/>
        <v/>
      </c>
      <c r="D94" s="3" t="str">
        <f si="19" t="shared"/>
        <v/>
      </c>
      <c r="E94" s="3" t="str">
        <f>IF(A94&lt;=$B$5*$B$6,SUM($D$18:D94),"")</f>
        <v/>
      </c>
      <c r="F94" s="3" t="str">
        <f si="20" t="shared"/>
        <v/>
      </c>
      <c r="G94" s="3" t="str">
        <f si="21" t="shared"/>
        <v/>
      </c>
      <c r="H94" s="3" t="str">
        <f si="22" t="shared"/>
        <v/>
      </c>
    </row>
    <row r="95" spans="1:8" x14ac:dyDescent="0.2">
      <c r="A95" s="7" t="str">
        <f si="16" t="shared"/>
        <v/>
      </c>
      <c r="B95" s="3" t="str">
        <f si="17" t="shared"/>
        <v/>
      </c>
      <c r="C95" s="22" t="str">
        <f si="18" t="shared"/>
        <v/>
      </c>
      <c r="D95" s="3" t="str">
        <f si="19" t="shared"/>
        <v/>
      </c>
      <c r="E95" s="3" t="str">
        <f>IF(A95&lt;=$B$5*$B$6,SUM($D$18:D95),"")</f>
        <v/>
      </c>
      <c r="F95" s="3" t="str">
        <f si="20" t="shared"/>
        <v/>
      </c>
      <c r="G95" s="3" t="str">
        <f si="21" t="shared"/>
        <v/>
      </c>
      <c r="H95" s="3" t="str">
        <f si="22" t="shared"/>
        <v/>
      </c>
    </row>
    <row r="96" spans="1:8" x14ac:dyDescent="0.2">
      <c r="A96" s="7" t="str">
        <f si="16" t="shared"/>
        <v/>
      </c>
      <c r="B96" s="3" t="str">
        <f si="17" t="shared"/>
        <v/>
      </c>
      <c r="C96" s="22" t="str">
        <f si="18" t="shared"/>
        <v/>
      </c>
      <c r="D96" s="3" t="str">
        <f si="19" t="shared"/>
        <v/>
      </c>
      <c r="E96" s="3" t="str">
        <f>IF(A96&lt;=$B$5*$B$6,SUM($D$18:D96),"")</f>
        <v/>
      </c>
      <c r="F96" s="3" t="str">
        <f si="20" t="shared"/>
        <v/>
      </c>
      <c r="G96" s="3" t="str">
        <f si="21" t="shared"/>
        <v/>
      </c>
      <c r="H96" s="3" t="str">
        <f si="22" t="shared"/>
        <v/>
      </c>
    </row>
    <row r="97" spans="1:8" x14ac:dyDescent="0.2">
      <c r="A97" s="7" t="str">
        <f si="16" t="shared"/>
        <v/>
      </c>
      <c r="B97" s="3" t="str">
        <f si="17" t="shared"/>
        <v/>
      </c>
      <c r="C97" s="22" t="str">
        <f si="18" t="shared"/>
        <v/>
      </c>
      <c r="D97" s="3" t="str">
        <f si="19" t="shared"/>
        <v/>
      </c>
      <c r="E97" s="3" t="str">
        <f>IF(A97&lt;=$B$5*$B$6,SUM($D$18:D97),"")</f>
        <v/>
      </c>
      <c r="F97" s="3" t="str">
        <f si="20" t="shared"/>
        <v/>
      </c>
      <c r="G97" s="3" t="str">
        <f si="21" t="shared"/>
        <v/>
      </c>
      <c r="H97" s="3" t="str">
        <f si="22" t="shared"/>
        <v/>
      </c>
    </row>
    <row r="98" spans="1:8" x14ac:dyDescent="0.2">
      <c r="A98" s="7" t="str">
        <f si="16" t="shared"/>
        <v/>
      </c>
      <c r="B98" s="3" t="str">
        <f si="17" t="shared"/>
        <v/>
      </c>
      <c r="C98" s="22" t="str">
        <f si="18" t="shared"/>
        <v/>
      </c>
      <c r="D98" s="3" t="str">
        <f si="19" t="shared"/>
        <v/>
      </c>
      <c r="E98" s="3" t="str">
        <f>IF(A98&lt;=$B$5*$B$6,SUM($D$18:D98),"")</f>
        <v/>
      </c>
      <c r="F98" s="3" t="str">
        <f si="20" t="shared"/>
        <v/>
      </c>
      <c r="G98" s="3" t="str">
        <f si="21" t="shared"/>
        <v/>
      </c>
      <c r="H98" s="3" t="str">
        <f si="22" t="shared"/>
        <v/>
      </c>
    </row>
    <row r="99" spans="1:8" x14ac:dyDescent="0.2">
      <c r="A99" s="7" t="str">
        <f si="16" t="shared"/>
        <v/>
      </c>
      <c r="B99" s="3" t="str">
        <f si="17" t="shared"/>
        <v/>
      </c>
      <c r="C99" s="22" t="str">
        <f si="18" t="shared"/>
        <v/>
      </c>
      <c r="D99" s="3" t="str">
        <f si="19" t="shared"/>
        <v/>
      </c>
      <c r="E99" s="3" t="str">
        <f>IF(A99&lt;=$B$5*$B$6,SUM($D$18:D99),"")</f>
        <v/>
      </c>
      <c r="F99" s="3" t="str">
        <f si="20" t="shared"/>
        <v/>
      </c>
      <c r="G99" s="3" t="str">
        <f si="21" t="shared"/>
        <v/>
      </c>
      <c r="H99" s="3" t="str">
        <f si="22" t="shared"/>
        <v/>
      </c>
    </row>
    <row r="100" spans="1:8" x14ac:dyDescent="0.2">
      <c r="A100" s="7" t="str">
        <f si="16" t="shared"/>
        <v/>
      </c>
      <c r="B100" s="3" t="str">
        <f si="17" t="shared"/>
        <v/>
      </c>
      <c r="C100" s="22" t="str">
        <f si="18" t="shared"/>
        <v/>
      </c>
      <c r="D100" s="3" t="str">
        <f si="19" t="shared"/>
        <v/>
      </c>
      <c r="E100" s="3" t="str">
        <f>IF(A100&lt;=$B$5*$B$6,SUM($D$18:D100),"")</f>
        <v/>
      </c>
      <c r="F100" s="3" t="str">
        <f si="20" t="shared"/>
        <v/>
      </c>
      <c r="G100" s="3" t="str">
        <f si="21" t="shared"/>
        <v/>
      </c>
      <c r="H100" s="3" t="str">
        <f si="22" t="shared"/>
        <v/>
      </c>
    </row>
    <row r="101" spans="1:8" x14ac:dyDescent="0.2">
      <c r="A101" s="7" t="str">
        <f si="16" t="shared"/>
        <v/>
      </c>
      <c r="B101" s="3" t="str">
        <f si="17" t="shared"/>
        <v/>
      </c>
      <c r="C101" s="22" t="str">
        <f si="18" t="shared"/>
        <v/>
      </c>
      <c r="D101" s="3" t="str">
        <f si="19" t="shared"/>
        <v/>
      </c>
      <c r="E101" s="3" t="str">
        <f>IF(A101&lt;=$B$5*$B$6,SUM($D$18:D101),"")</f>
        <v/>
      </c>
      <c r="F101" s="3" t="str">
        <f si="20" t="shared"/>
        <v/>
      </c>
      <c r="G101" s="3" t="str">
        <f si="21" t="shared"/>
        <v/>
      </c>
      <c r="H101" s="3" t="str">
        <f si="22" t="shared"/>
        <v/>
      </c>
    </row>
    <row r="102" spans="1:8" x14ac:dyDescent="0.2">
      <c r="A102" s="7" t="str">
        <f si="16" t="shared"/>
        <v/>
      </c>
      <c r="B102" s="3" t="str">
        <f si="17" t="shared"/>
        <v/>
      </c>
      <c r="C102" s="22" t="str">
        <f si="18" t="shared"/>
        <v/>
      </c>
      <c r="D102" s="3" t="str">
        <f si="19" t="shared"/>
        <v/>
      </c>
      <c r="E102" s="3" t="str">
        <f>IF(A102&lt;=$B$5*$B$6,SUM($D$18:D102),"")</f>
        <v/>
      </c>
      <c r="F102" s="3" t="str">
        <f si="20" t="shared"/>
        <v/>
      </c>
      <c r="G102" s="3" t="str">
        <f si="21" t="shared"/>
        <v/>
      </c>
      <c r="H102" s="3" t="str">
        <f si="22" t="shared"/>
        <v/>
      </c>
    </row>
    <row r="103" spans="1:8" x14ac:dyDescent="0.2">
      <c r="A103" s="7" t="str">
        <f si="16" t="shared"/>
        <v/>
      </c>
      <c r="B103" s="3" t="str">
        <f si="17" t="shared"/>
        <v/>
      </c>
      <c r="C103" s="22" t="str">
        <f si="18" t="shared"/>
        <v/>
      </c>
      <c r="D103" s="3" t="str">
        <f si="19" t="shared"/>
        <v/>
      </c>
      <c r="E103" s="3" t="str">
        <f>IF(A103&lt;=$B$5*$B$6,SUM($D$18:D103),"")</f>
        <v/>
      </c>
      <c r="F103" s="3" t="str">
        <f si="20" t="shared"/>
        <v/>
      </c>
      <c r="G103" s="3" t="str">
        <f si="21" t="shared"/>
        <v/>
      </c>
      <c r="H103" s="3" t="str">
        <f si="22" t="shared"/>
        <v/>
      </c>
    </row>
    <row r="104" spans="1:8" x14ac:dyDescent="0.2">
      <c r="A104" s="7" t="str">
        <f si="16" t="shared"/>
        <v/>
      </c>
      <c r="B104" s="3" t="str">
        <f si="17" t="shared"/>
        <v/>
      </c>
      <c r="C104" s="22" t="str">
        <f si="18" t="shared"/>
        <v/>
      </c>
      <c r="D104" s="3" t="str">
        <f si="19" t="shared"/>
        <v/>
      </c>
      <c r="E104" s="3" t="str">
        <f>IF(A104&lt;=$B$5*$B$6,SUM($D$18:D104),"")</f>
        <v/>
      </c>
      <c r="F104" s="3" t="str">
        <f si="20" t="shared"/>
        <v/>
      </c>
      <c r="G104" s="3" t="str">
        <f si="21" t="shared"/>
        <v/>
      </c>
      <c r="H104" s="3" t="str">
        <f si="22" t="shared"/>
        <v/>
      </c>
    </row>
    <row r="105" spans="1:8" x14ac:dyDescent="0.2">
      <c r="A105" s="7" t="str">
        <f si="16" t="shared"/>
        <v/>
      </c>
      <c r="B105" s="3" t="str">
        <f si="17" t="shared"/>
        <v/>
      </c>
      <c r="C105" s="22" t="str">
        <f si="18" t="shared"/>
        <v/>
      </c>
      <c r="D105" s="3" t="str">
        <f si="19" t="shared"/>
        <v/>
      </c>
      <c r="E105" s="3" t="str">
        <f>IF(A105&lt;=$B$5*$B$6,SUM($D$18:D105),"")</f>
        <v/>
      </c>
      <c r="F105" s="3" t="str">
        <f si="20" t="shared"/>
        <v/>
      </c>
      <c r="G105" s="3" t="str">
        <f si="21" t="shared"/>
        <v/>
      </c>
      <c r="H105" s="3" t="str">
        <f si="22" t="shared"/>
        <v/>
      </c>
    </row>
    <row r="106" spans="1:8" x14ac:dyDescent="0.2">
      <c r="A106" s="7" t="str">
        <f si="16" t="shared"/>
        <v/>
      </c>
      <c r="B106" s="3" t="str">
        <f si="17" t="shared"/>
        <v/>
      </c>
      <c r="C106" s="22" t="str">
        <f si="18" t="shared"/>
        <v/>
      </c>
      <c r="D106" s="3" t="str">
        <f si="19" t="shared"/>
        <v/>
      </c>
      <c r="E106" s="3" t="str">
        <f>IF(A106&lt;=$B$5*$B$6,SUM($D$18:D106),"")</f>
        <v/>
      </c>
      <c r="F106" s="3" t="str">
        <f si="20" t="shared"/>
        <v/>
      </c>
      <c r="G106" s="3" t="str">
        <f si="21" t="shared"/>
        <v/>
      </c>
      <c r="H106" s="3" t="str">
        <f si="22" t="shared"/>
        <v/>
      </c>
    </row>
    <row r="107" spans="1:8" x14ac:dyDescent="0.2">
      <c r="A107" s="7" t="str">
        <f si="16" t="shared"/>
        <v/>
      </c>
      <c r="B107" s="3" t="str">
        <f si="17" t="shared"/>
        <v/>
      </c>
      <c r="C107" s="22" t="str">
        <f si="18" t="shared"/>
        <v/>
      </c>
      <c r="D107" s="3" t="str">
        <f si="19" t="shared"/>
        <v/>
      </c>
      <c r="E107" s="3" t="str">
        <f>IF(A107&lt;=$B$5*$B$6,SUM($D$18:D107),"")</f>
        <v/>
      </c>
      <c r="F107" s="3" t="str">
        <f si="20" t="shared"/>
        <v/>
      </c>
      <c r="G107" s="3" t="str">
        <f si="21" t="shared"/>
        <v/>
      </c>
      <c r="H107" s="3" t="str">
        <f si="22" t="shared"/>
        <v/>
      </c>
    </row>
    <row r="108" spans="1:8" x14ac:dyDescent="0.2">
      <c r="A108" s="7" t="str">
        <f si="16" t="shared"/>
        <v/>
      </c>
      <c r="B108" s="3" t="str">
        <f si="17" t="shared"/>
        <v/>
      </c>
      <c r="C108" s="22" t="str">
        <f si="18" t="shared"/>
        <v/>
      </c>
      <c r="D108" s="3" t="str">
        <f si="19" t="shared"/>
        <v/>
      </c>
      <c r="E108" s="3" t="str">
        <f>IF(A108&lt;=$B$5*$B$6,SUM($D$18:D108),"")</f>
        <v/>
      </c>
      <c r="F108" s="3" t="str">
        <f si="20" t="shared"/>
        <v/>
      </c>
      <c r="G108" s="3" t="str">
        <f si="21" t="shared"/>
        <v/>
      </c>
      <c r="H108" s="3" t="str">
        <f si="22" t="shared"/>
        <v/>
      </c>
    </row>
    <row r="109" spans="1:8" x14ac:dyDescent="0.2">
      <c r="A109" s="7" t="str">
        <f si="16" t="shared"/>
        <v/>
      </c>
      <c r="B109" s="3" t="str">
        <f si="17" t="shared"/>
        <v/>
      </c>
      <c r="C109" s="22" t="str">
        <f si="18" t="shared"/>
        <v/>
      </c>
      <c r="D109" s="3" t="str">
        <f si="19" t="shared"/>
        <v/>
      </c>
      <c r="E109" s="3" t="str">
        <f>IF(A109&lt;=$B$5*$B$6,SUM($D$18:D109),"")</f>
        <v/>
      </c>
      <c r="F109" s="3" t="str">
        <f si="20" t="shared"/>
        <v/>
      </c>
      <c r="G109" s="3" t="str">
        <f si="21" t="shared"/>
        <v/>
      </c>
      <c r="H109" s="3" t="str">
        <f si="22" t="shared"/>
        <v/>
      </c>
    </row>
    <row r="110" spans="1:8" x14ac:dyDescent="0.2">
      <c r="A110" s="7" t="str">
        <f si="16" t="shared"/>
        <v/>
      </c>
      <c r="B110" s="3" t="str">
        <f si="17" t="shared"/>
        <v/>
      </c>
      <c r="C110" s="22" t="str">
        <f si="18" t="shared"/>
        <v/>
      </c>
      <c r="D110" s="3" t="str">
        <f si="19" t="shared"/>
        <v/>
      </c>
      <c r="E110" s="3" t="str">
        <f>IF(A110&lt;=$B$5*$B$6,SUM($D$18:D110),"")</f>
        <v/>
      </c>
      <c r="F110" s="3" t="str">
        <f si="20" t="shared"/>
        <v/>
      </c>
      <c r="G110" s="3" t="str">
        <f si="21" t="shared"/>
        <v/>
      </c>
      <c r="H110" s="3" t="str">
        <f si="22" t="shared"/>
        <v/>
      </c>
    </row>
    <row r="111" spans="1:8" x14ac:dyDescent="0.2">
      <c r="A111" s="7" t="str">
        <f si="16" t="shared"/>
        <v/>
      </c>
      <c r="B111" s="3" t="str">
        <f si="17" t="shared"/>
        <v/>
      </c>
      <c r="C111" s="22" t="str">
        <f si="18" t="shared"/>
        <v/>
      </c>
      <c r="D111" s="3" t="str">
        <f si="19" t="shared"/>
        <v/>
      </c>
      <c r="E111" s="3" t="str">
        <f>IF(A111&lt;=$B$5*$B$6,SUM($D$18:D111),"")</f>
        <v/>
      </c>
      <c r="F111" s="3" t="str">
        <f si="20" t="shared"/>
        <v/>
      </c>
      <c r="G111" s="3" t="str">
        <f si="21" t="shared"/>
        <v/>
      </c>
      <c r="H111" s="3" t="str">
        <f si="22" t="shared"/>
        <v/>
      </c>
    </row>
    <row r="112" spans="1:8" x14ac:dyDescent="0.2">
      <c r="A112" s="7" t="str">
        <f si="16" t="shared"/>
        <v/>
      </c>
      <c r="B112" s="3" t="str">
        <f si="17" t="shared"/>
        <v/>
      </c>
      <c r="C112" s="22" t="str">
        <f si="18" t="shared"/>
        <v/>
      </c>
      <c r="D112" s="3" t="str">
        <f si="19" t="shared"/>
        <v/>
      </c>
      <c r="E112" s="3" t="str">
        <f>IF(A112&lt;=$B$5*$B$6,SUM($D$18:D112),"")</f>
        <v/>
      </c>
      <c r="F112" s="3" t="str">
        <f si="20" t="shared"/>
        <v/>
      </c>
      <c r="G112" s="3" t="str">
        <f si="21" t="shared"/>
        <v/>
      </c>
      <c r="H112" s="3" t="str">
        <f si="22" t="shared"/>
        <v/>
      </c>
    </row>
    <row r="113" spans="1:8" x14ac:dyDescent="0.2">
      <c r="A113" s="7" t="str">
        <f si="16" t="shared"/>
        <v/>
      </c>
      <c r="B113" s="3" t="str">
        <f si="17" t="shared"/>
        <v/>
      </c>
      <c r="C113" s="22" t="str">
        <f si="18" t="shared"/>
        <v/>
      </c>
      <c r="D113" s="3" t="str">
        <f si="19" t="shared"/>
        <v/>
      </c>
      <c r="E113" s="3" t="str">
        <f>IF(A113&lt;=$B$5*$B$6,SUM($D$18:D113),"")</f>
        <v/>
      </c>
      <c r="F113" s="3" t="str">
        <f si="20" t="shared"/>
        <v/>
      </c>
      <c r="G113" s="3" t="str">
        <f si="21" t="shared"/>
        <v/>
      </c>
      <c r="H113" s="3" t="str">
        <f si="22" t="shared"/>
        <v/>
      </c>
    </row>
    <row r="114" spans="1:8" x14ac:dyDescent="0.2">
      <c r="A114" s="7" t="str">
        <f si="16" t="shared"/>
        <v/>
      </c>
      <c r="B114" s="3" t="str">
        <f si="17" t="shared"/>
        <v/>
      </c>
      <c r="C114" s="22" t="str">
        <f si="18" t="shared"/>
        <v/>
      </c>
      <c r="D114" s="3" t="str">
        <f si="19" t="shared"/>
        <v/>
      </c>
      <c r="E114" s="3" t="str">
        <f>IF(A114&lt;=$B$5*$B$6,SUM($D$18:D114),"")</f>
        <v/>
      </c>
      <c r="F114" s="3" t="str">
        <f si="20" t="shared"/>
        <v/>
      </c>
      <c r="G114" s="3" t="str">
        <f si="21" t="shared"/>
        <v/>
      </c>
      <c r="H114" s="3" t="str">
        <f si="22" t="shared"/>
        <v/>
      </c>
    </row>
    <row r="115" spans="1:8" x14ac:dyDescent="0.2">
      <c r="A115" s="7" t="str">
        <f ref="A115:A146" si="23" t="shared">IF(A114&lt;$B$5*$B$6,A114+1,"")</f>
        <v/>
      </c>
      <c r="B115" s="3" t="str">
        <f ref="B115:B146" si="24" t="shared">IF(A115&lt;=$B$5*$B$6,-PMT($B$4/$B$6,$B$5*$B$6,$B$3,,$B$12),"")</f>
        <v/>
      </c>
      <c r="C115" s="22" t="str">
        <f si="18" t="shared"/>
        <v/>
      </c>
      <c r="D115" s="3" t="str">
        <f si="19" t="shared"/>
        <v/>
      </c>
      <c r="E115" s="3" t="str">
        <f>IF(A115&lt;=$B$5*$B$6,SUM($D$18:D115),"")</f>
        <v/>
      </c>
      <c r="F115" s="3" t="str">
        <f si="20" t="shared"/>
        <v/>
      </c>
      <c r="G115" s="3" t="str">
        <f si="21" t="shared"/>
        <v/>
      </c>
      <c r="H115" s="3" t="str">
        <f si="22" t="shared"/>
        <v/>
      </c>
    </row>
    <row r="116" spans="1:8" x14ac:dyDescent="0.2">
      <c r="A116" s="7" t="str">
        <f si="23" t="shared"/>
        <v/>
      </c>
      <c r="B116" s="3" t="str">
        <f si="24" t="shared"/>
        <v/>
      </c>
      <c r="C116" s="22" t="str">
        <f si="18" t="shared"/>
        <v/>
      </c>
      <c r="D116" s="3" t="str">
        <f si="19" t="shared"/>
        <v/>
      </c>
      <c r="E116" s="3" t="str">
        <f>IF(A116&lt;=$B$5*$B$6,SUM($D$18:D116),"")</f>
        <v/>
      </c>
      <c r="F116" s="3" t="str">
        <f si="20" t="shared"/>
        <v/>
      </c>
      <c r="G116" s="3" t="str">
        <f si="21" t="shared"/>
        <v/>
      </c>
      <c r="H116" s="3" t="str">
        <f si="22" t="shared"/>
        <v/>
      </c>
    </row>
    <row r="117" spans="1:8" x14ac:dyDescent="0.2">
      <c r="A117" s="7" t="str">
        <f si="23" t="shared"/>
        <v/>
      </c>
      <c r="B117" s="3" t="str">
        <f si="24" t="shared"/>
        <v/>
      </c>
      <c r="C117" s="22" t="str">
        <f si="18" t="shared"/>
        <v/>
      </c>
      <c r="D117" s="3" t="str">
        <f si="19" t="shared"/>
        <v/>
      </c>
      <c r="E117" s="3" t="str">
        <f>IF(A117&lt;=$B$5*$B$6,SUM($D$18:D117),"")</f>
        <v/>
      </c>
      <c r="F117" s="3" t="str">
        <f si="20" t="shared"/>
        <v/>
      </c>
      <c r="G117" s="3" t="str">
        <f si="21" t="shared"/>
        <v/>
      </c>
      <c r="H117" s="3" t="str">
        <f si="22" t="shared"/>
        <v/>
      </c>
    </row>
    <row r="118" spans="1:8" x14ac:dyDescent="0.2">
      <c r="A118" s="7" t="str">
        <f si="23" t="shared"/>
        <v/>
      </c>
      <c r="B118" s="3" t="str">
        <f si="24" t="shared"/>
        <v/>
      </c>
      <c r="C118" s="22" t="str">
        <f si="18" t="shared"/>
        <v/>
      </c>
      <c r="D118" s="3" t="str">
        <f si="19" t="shared"/>
        <v/>
      </c>
      <c r="E118" s="3" t="str">
        <f>IF(A118&lt;=$B$5*$B$6,SUM($D$18:D118),"")</f>
        <v/>
      </c>
      <c r="F118" s="3" t="str">
        <f si="20" t="shared"/>
        <v/>
      </c>
      <c r="G118" s="3" t="str">
        <f si="21" t="shared"/>
        <v/>
      </c>
      <c r="H118" s="3" t="str">
        <f si="22" t="shared"/>
        <v/>
      </c>
    </row>
    <row r="119" spans="1:8" x14ac:dyDescent="0.2">
      <c r="A119" s="7" t="str">
        <f si="23" t="shared"/>
        <v/>
      </c>
      <c r="B119" s="3" t="str">
        <f si="24" t="shared"/>
        <v/>
      </c>
      <c r="C119" s="22" t="str">
        <f si="18" t="shared"/>
        <v/>
      </c>
      <c r="D119" s="3" t="str">
        <f si="19" t="shared"/>
        <v/>
      </c>
      <c r="E119" s="3" t="str">
        <f>IF(A119&lt;=$B$5*$B$6,SUM($D$18:D119),"")</f>
        <v/>
      </c>
      <c r="F119" s="3" t="str">
        <f si="20" t="shared"/>
        <v/>
      </c>
      <c r="G119" s="3" t="str">
        <f si="21" t="shared"/>
        <v/>
      </c>
      <c r="H119" s="3" t="str">
        <f si="22" t="shared"/>
        <v/>
      </c>
    </row>
    <row r="120" spans="1:8" x14ac:dyDescent="0.2">
      <c r="A120" s="7" t="str">
        <f si="23" t="shared"/>
        <v/>
      </c>
      <c r="B120" s="3" t="str">
        <f si="24" t="shared"/>
        <v/>
      </c>
      <c r="C120" s="22" t="str">
        <f si="18" t="shared"/>
        <v/>
      </c>
      <c r="D120" s="3" t="str">
        <f si="19" t="shared"/>
        <v/>
      </c>
      <c r="E120" s="3" t="str">
        <f>IF(A120&lt;=$B$5*$B$6,SUM($D$18:D120),"")</f>
        <v/>
      </c>
      <c r="F120" s="3" t="str">
        <f si="20" t="shared"/>
        <v/>
      </c>
      <c r="G120" s="3" t="str">
        <f si="21" t="shared"/>
        <v/>
      </c>
      <c r="H120" s="3" t="str">
        <f si="22" t="shared"/>
        <v/>
      </c>
    </row>
    <row r="121" spans="1:8" x14ac:dyDescent="0.2">
      <c r="A121" s="7" t="str">
        <f si="23" t="shared"/>
        <v/>
      </c>
      <c r="B121" s="3" t="str">
        <f si="24" t="shared"/>
        <v/>
      </c>
      <c r="C121" s="22" t="str">
        <f si="18" t="shared"/>
        <v/>
      </c>
      <c r="D121" s="3" t="str">
        <f si="19" t="shared"/>
        <v/>
      </c>
      <c r="E121" s="3" t="str">
        <f>IF(A121&lt;=$B$5*$B$6,SUM($D$18:D121),"")</f>
        <v/>
      </c>
      <c r="F121" s="3" t="str">
        <f si="20" t="shared"/>
        <v/>
      </c>
      <c r="G121" s="3" t="str">
        <f si="21" t="shared"/>
        <v/>
      </c>
      <c r="H121" s="3" t="str">
        <f si="22" t="shared"/>
        <v/>
      </c>
    </row>
    <row r="122" spans="1:8" x14ac:dyDescent="0.2">
      <c r="A122" s="7" t="str">
        <f si="23" t="shared"/>
        <v/>
      </c>
      <c r="B122" s="3" t="str">
        <f si="24" t="shared"/>
        <v/>
      </c>
      <c r="C122" s="22" t="str">
        <f si="18" t="shared"/>
        <v/>
      </c>
      <c r="D122" s="3" t="str">
        <f si="19" t="shared"/>
        <v/>
      </c>
      <c r="E122" s="3" t="str">
        <f>IF(A122&lt;=$B$5*$B$6,SUM($D$18:D122),"")</f>
        <v/>
      </c>
      <c r="F122" s="3" t="str">
        <f si="20" t="shared"/>
        <v/>
      </c>
      <c r="G122" s="3" t="str">
        <f si="21" t="shared"/>
        <v/>
      </c>
      <c r="H122" s="3" t="str">
        <f si="22" t="shared"/>
        <v/>
      </c>
    </row>
    <row r="123" spans="1:8" x14ac:dyDescent="0.2">
      <c r="A123" s="7" t="str">
        <f si="23" t="shared"/>
        <v/>
      </c>
      <c r="B123" s="3" t="str">
        <f si="24" t="shared"/>
        <v/>
      </c>
      <c r="C123" s="22" t="str">
        <f si="18" t="shared"/>
        <v/>
      </c>
      <c r="D123" s="3" t="str">
        <f si="19" t="shared"/>
        <v/>
      </c>
      <c r="E123" s="3" t="str">
        <f>IF(A123&lt;=$B$5*$B$6,SUM($D$18:D123),"")</f>
        <v/>
      </c>
      <c r="F123" s="3" t="str">
        <f si="20" t="shared"/>
        <v/>
      </c>
      <c r="G123" s="3" t="str">
        <f si="21" t="shared"/>
        <v/>
      </c>
      <c r="H123" s="3" t="str">
        <f si="22" t="shared"/>
        <v/>
      </c>
    </row>
    <row r="124" spans="1:8" x14ac:dyDescent="0.2">
      <c r="A124" s="7" t="str">
        <f si="23" t="shared"/>
        <v/>
      </c>
      <c r="B124" s="3" t="str">
        <f si="24" t="shared"/>
        <v/>
      </c>
      <c r="C124" s="22" t="str">
        <f si="18" t="shared"/>
        <v/>
      </c>
      <c r="D124" s="3" t="str">
        <f si="19" t="shared"/>
        <v/>
      </c>
      <c r="E124" s="3" t="str">
        <f>IF(A124&lt;=$B$5*$B$6,SUM($D$18:D124),"")</f>
        <v/>
      </c>
      <c r="F124" s="3" t="str">
        <f si="20" t="shared"/>
        <v/>
      </c>
      <c r="G124" s="3" t="str">
        <f si="21" t="shared"/>
        <v/>
      </c>
      <c r="H124" s="3" t="str">
        <f si="22" t="shared"/>
        <v/>
      </c>
    </row>
    <row r="125" spans="1:8" x14ac:dyDescent="0.2">
      <c r="A125" s="7" t="str">
        <f si="23" t="shared"/>
        <v/>
      </c>
      <c r="B125" s="3" t="str">
        <f si="24" t="shared"/>
        <v/>
      </c>
      <c r="C125" s="22" t="str">
        <f si="18" t="shared"/>
        <v/>
      </c>
      <c r="D125" s="3" t="str">
        <f si="19" t="shared"/>
        <v/>
      </c>
      <c r="E125" s="3" t="str">
        <f>IF(A125&lt;=$B$5*$B$6,SUM($D$18:D125),"")</f>
        <v/>
      </c>
      <c r="F125" s="3" t="str">
        <f si="20" t="shared"/>
        <v/>
      </c>
      <c r="G125" s="3" t="str">
        <f si="21" t="shared"/>
        <v/>
      </c>
      <c r="H125" s="3" t="str">
        <f si="22" t="shared"/>
        <v/>
      </c>
    </row>
    <row r="126" spans="1:8" x14ac:dyDescent="0.2">
      <c r="A126" s="7" t="str">
        <f si="23" t="shared"/>
        <v/>
      </c>
      <c r="B126" s="3" t="str">
        <f si="24" t="shared"/>
        <v/>
      </c>
      <c r="C126" s="22" t="str">
        <f si="18" t="shared"/>
        <v/>
      </c>
      <c r="D126" s="3" t="str">
        <f si="19" t="shared"/>
        <v/>
      </c>
      <c r="E126" s="3" t="str">
        <f>IF(A126&lt;=$B$5*$B$6,SUM($D$18:D126),"")</f>
        <v/>
      </c>
      <c r="F126" s="3" t="str">
        <f si="20" t="shared"/>
        <v/>
      </c>
      <c r="G126" s="3" t="str">
        <f si="21" t="shared"/>
        <v/>
      </c>
      <c r="H126" s="3" t="str">
        <f si="22" t="shared"/>
        <v/>
      </c>
    </row>
    <row r="127" spans="1:8" x14ac:dyDescent="0.2">
      <c r="A127" s="7" t="str">
        <f si="23" t="shared"/>
        <v/>
      </c>
      <c r="B127" s="3" t="str">
        <f si="24" t="shared"/>
        <v/>
      </c>
      <c r="C127" s="22" t="str">
        <f si="18" t="shared"/>
        <v/>
      </c>
      <c r="D127" s="3" t="str">
        <f si="19" t="shared"/>
        <v/>
      </c>
      <c r="E127" s="3" t="str">
        <f>IF(A127&lt;=$B$5*$B$6,SUM($D$18:D127),"")</f>
        <v/>
      </c>
      <c r="F127" s="3" t="str">
        <f si="20" t="shared"/>
        <v/>
      </c>
      <c r="G127" s="3" t="str">
        <f si="21" t="shared"/>
        <v/>
      </c>
      <c r="H127" s="3" t="str">
        <f si="22" t="shared"/>
        <v/>
      </c>
    </row>
    <row r="128" spans="1:8" x14ac:dyDescent="0.2">
      <c r="A128" s="7" t="str">
        <f si="23" t="shared"/>
        <v/>
      </c>
      <c r="B128" s="3" t="str">
        <f si="24" t="shared"/>
        <v/>
      </c>
      <c r="C128" s="22" t="str">
        <f si="18" t="shared"/>
        <v/>
      </c>
      <c r="D128" s="3" t="str">
        <f si="19" t="shared"/>
        <v/>
      </c>
      <c r="E128" s="3" t="str">
        <f>IF(A128&lt;=$B$5*$B$6,SUM($D$18:D128),"")</f>
        <v/>
      </c>
      <c r="F128" s="3" t="str">
        <f si="20" t="shared"/>
        <v/>
      </c>
      <c r="G128" s="3" t="str">
        <f si="21" t="shared"/>
        <v/>
      </c>
      <c r="H128" s="3" t="str">
        <f si="22" t="shared"/>
        <v/>
      </c>
    </row>
    <row r="129" spans="1:8" x14ac:dyDescent="0.2">
      <c r="A129" s="7" t="str">
        <f si="23" t="shared"/>
        <v/>
      </c>
      <c r="B129" s="3" t="str">
        <f si="24" t="shared"/>
        <v/>
      </c>
      <c r="C129" s="22" t="str">
        <f si="18" t="shared"/>
        <v/>
      </c>
      <c r="D129" s="3" t="str">
        <f si="19" t="shared"/>
        <v/>
      </c>
      <c r="E129" s="3" t="str">
        <f>IF(A129&lt;=$B$5*$B$6,SUM($D$18:D129),"")</f>
        <v/>
      </c>
      <c r="F129" s="3" t="str">
        <f si="20" t="shared"/>
        <v/>
      </c>
      <c r="G129" s="3" t="str">
        <f si="21" t="shared"/>
        <v/>
      </c>
      <c r="H129" s="3" t="str">
        <f si="22" t="shared"/>
        <v/>
      </c>
    </row>
    <row r="130" spans="1:8" x14ac:dyDescent="0.2">
      <c r="A130" s="7" t="str">
        <f si="23" t="shared"/>
        <v/>
      </c>
      <c r="B130" s="3" t="str">
        <f si="24" t="shared"/>
        <v/>
      </c>
      <c r="C130" s="22" t="str">
        <f si="18" t="shared"/>
        <v/>
      </c>
      <c r="D130" s="3" t="str">
        <f si="19" t="shared"/>
        <v/>
      </c>
      <c r="E130" s="3" t="str">
        <f>IF(A130&lt;=$B$5*$B$6,SUM($D$18:D130),"")</f>
        <v/>
      </c>
      <c r="F130" s="3" t="str">
        <f si="20" t="shared"/>
        <v/>
      </c>
      <c r="G130" s="3" t="str">
        <f si="21" t="shared"/>
        <v/>
      </c>
      <c r="H130" s="3" t="str">
        <f si="22" t="shared"/>
        <v/>
      </c>
    </row>
    <row r="131" spans="1:8" x14ac:dyDescent="0.2">
      <c r="A131" s="7" t="str">
        <f si="23" t="shared"/>
        <v/>
      </c>
      <c r="B131" s="3" t="str">
        <f si="24" t="shared"/>
        <v/>
      </c>
      <c r="C131" s="22" t="str">
        <f si="18" t="shared"/>
        <v/>
      </c>
      <c r="D131" s="3" t="str">
        <f si="19" t="shared"/>
        <v/>
      </c>
      <c r="E131" s="3" t="str">
        <f>IF(A131&lt;=$B$5*$B$6,SUM($D$18:D131),"")</f>
        <v/>
      </c>
      <c r="F131" s="3" t="str">
        <f si="20" t="shared"/>
        <v/>
      </c>
      <c r="G131" s="3" t="str">
        <f si="21" t="shared"/>
        <v/>
      </c>
      <c r="H131" s="3" t="str">
        <f si="22" t="shared"/>
        <v/>
      </c>
    </row>
    <row r="132" spans="1:8" x14ac:dyDescent="0.2">
      <c r="A132" s="7" t="str">
        <f si="23" t="shared"/>
        <v/>
      </c>
      <c r="B132" s="3" t="str">
        <f si="24" t="shared"/>
        <v/>
      </c>
      <c r="C132" s="22" t="str">
        <f si="18" t="shared"/>
        <v/>
      </c>
      <c r="D132" s="3" t="str">
        <f si="19" t="shared"/>
        <v/>
      </c>
      <c r="E132" s="3" t="str">
        <f>IF(A132&lt;=$B$5*$B$6,SUM($D$18:D132),"")</f>
        <v/>
      </c>
      <c r="F132" s="3" t="str">
        <f si="20" t="shared"/>
        <v/>
      </c>
      <c r="G132" s="3" t="str">
        <f si="21" t="shared"/>
        <v/>
      </c>
      <c r="H132" s="3" t="str">
        <f si="22" t="shared"/>
        <v/>
      </c>
    </row>
    <row r="133" spans="1:8" x14ac:dyDescent="0.2">
      <c r="A133" s="7" t="str">
        <f si="23" t="shared"/>
        <v/>
      </c>
      <c r="B133" s="3" t="str">
        <f si="24" t="shared"/>
        <v/>
      </c>
      <c r="C133" s="22" t="str">
        <f si="18" t="shared"/>
        <v/>
      </c>
      <c r="D133" s="3" t="str">
        <f si="19" t="shared"/>
        <v/>
      </c>
      <c r="E133" s="3" t="str">
        <f>IF(A133&lt;=$B$5*$B$6,SUM($D$18:D133),"")</f>
        <v/>
      </c>
      <c r="F133" s="3" t="str">
        <f si="20" t="shared"/>
        <v/>
      </c>
      <c r="G133" s="3" t="str">
        <f si="21" t="shared"/>
        <v/>
      </c>
      <c r="H133" s="3" t="str">
        <f si="22" t="shared"/>
        <v/>
      </c>
    </row>
    <row r="134" spans="1:8" x14ac:dyDescent="0.2">
      <c r="A134" s="7" t="str">
        <f si="23" t="shared"/>
        <v/>
      </c>
      <c r="B134" s="3" t="str">
        <f si="24" t="shared"/>
        <v/>
      </c>
      <c r="C134" s="22" t="str">
        <f si="18" t="shared"/>
        <v/>
      </c>
      <c r="D134" s="3" t="str">
        <f si="19" t="shared"/>
        <v/>
      </c>
      <c r="E134" s="3" t="str">
        <f>IF(A134&lt;=$B$5*$B$6,SUM($D$18:D134),"")</f>
        <v/>
      </c>
      <c r="F134" s="3" t="str">
        <f si="20" t="shared"/>
        <v/>
      </c>
      <c r="G134" s="3" t="str">
        <f si="21" t="shared"/>
        <v/>
      </c>
      <c r="H134" s="3" t="str">
        <f si="22" t="shared"/>
        <v/>
      </c>
    </row>
    <row r="135" spans="1:8" x14ac:dyDescent="0.2">
      <c r="A135" s="7" t="str">
        <f si="23" t="shared"/>
        <v/>
      </c>
      <c r="B135" s="3" t="str">
        <f si="24" t="shared"/>
        <v/>
      </c>
      <c r="C135" s="22" t="str">
        <f si="18" t="shared"/>
        <v/>
      </c>
      <c r="D135" s="3" t="str">
        <f si="19" t="shared"/>
        <v/>
      </c>
      <c r="E135" s="3" t="str">
        <f>IF(A135&lt;=$B$5*$B$6,SUM($D$18:D135),"")</f>
        <v/>
      </c>
      <c r="F135" s="3" t="str">
        <f si="20" t="shared"/>
        <v/>
      </c>
      <c r="G135" s="3" t="str">
        <f si="21" t="shared"/>
        <v/>
      </c>
      <c r="H135" s="3" t="str">
        <f si="22" t="shared"/>
        <v/>
      </c>
    </row>
    <row r="136" spans="1:8" x14ac:dyDescent="0.2">
      <c r="A136" s="7" t="str">
        <f si="23" t="shared"/>
        <v/>
      </c>
      <c r="B136" s="3" t="str">
        <f si="24" t="shared"/>
        <v/>
      </c>
      <c r="C136" s="22" t="str">
        <f si="18" t="shared"/>
        <v/>
      </c>
      <c r="D136" s="3" t="str">
        <f si="19" t="shared"/>
        <v/>
      </c>
      <c r="E136" s="3" t="str">
        <f>IF(A136&lt;=$B$5*$B$6,SUM($D$18:D136),"")</f>
        <v/>
      </c>
      <c r="F136" s="3" t="str">
        <f si="20" t="shared"/>
        <v/>
      </c>
      <c r="G136" s="3" t="str">
        <f si="21" t="shared"/>
        <v/>
      </c>
      <c r="H136" s="3" t="str">
        <f si="22" t="shared"/>
        <v/>
      </c>
    </row>
    <row r="137" spans="1:8" x14ac:dyDescent="0.2">
      <c r="A137" s="7" t="str">
        <f si="23" t="shared"/>
        <v/>
      </c>
      <c r="B137" s="3" t="str">
        <f si="24" t="shared"/>
        <v/>
      </c>
      <c r="C137" s="22" t="str">
        <f si="18" t="shared"/>
        <v/>
      </c>
      <c r="D137" s="3" t="str">
        <f si="19" t="shared"/>
        <v/>
      </c>
      <c r="E137" s="3" t="str">
        <f>IF(A137&lt;=$B$5*$B$6,SUM($D$18:D137),"")</f>
        <v/>
      </c>
      <c r="F137" s="3" t="str">
        <f si="20" t="shared"/>
        <v/>
      </c>
      <c r="G137" s="3" t="str">
        <f si="21" t="shared"/>
        <v/>
      </c>
      <c r="H137" s="3" t="str">
        <f si="22" t="shared"/>
        <v/>
      </c>
    </row>
    <row r="138" spans="1:8" x14ac:dyDescent="0.2">
      <c r="A138" s="7" t="str">
        <f si="23" t="shared"/>
        <v/>
      </c>
      <c r="B138" s="3" t="str">
        <f si="24" t="shared"/>
        <v/>
      </c>
      <c r="C138" s="22" t="str">
        <f si="18" t="shared"/>
        <v/>
      </c>
      <c r="D138" s="3" t="str">
        <f si="19" t="shared"/>
        <v/>
      </c>
      <c r="E138" s="3" t="str">
        <f>IF(A138&lt;=$B$5*$B$6,SUM($D$18:D138),"")</f>
        <v/>
      </c>
      <c r="F138" s="3" t="str">
        <f si="20" t="shared"/>
        <v/>
      </c>
      <c r="G138" s="3" t="str">
        <f si="21" t="shared"/>
        <v/>
      </c>
      <c r="H138" s="3" t="str">
        <f si="22" t="shared"/>
        <v/>
      </c>
    </row>
    <row r="139" spans="1:8" x14ac:dyDescent="0.2">
      <c r="A139" s="7" t="str">
        <f si="23" t="shared"/>
        <v/>
      </c>
      <c r="B139" s="3" t="str">
        <f si="24" t="shared"/>
        <v/>
      </c>
      <c r="C139" s="22" t="str">
        <f si="18" t="shared"/>
        <v/>
      </c>
      <c r="D139" s="3" t="str">
        <f si="19" t="shared"/>
        <v/>
      </c>
      <c r="E139" s="3" t="str">
        <f>IF(A139&lt;=$B$5*$B$6,SUM($D$18:D139),"")</f>
        <v/>
      </c>
      <c r="F139" s="3" t="str">
        <f si="20" t="shared"/>
        <v/>
      </c>
      <c r="G139" s="3" t="str">
        <f si="21" t="shared"/>
        <v/>
      </c>
      <c r="H139" s="3" t="str">
        <f si="22" t="shared"/>
        <v/>
      </c>
    </row>
    <row r="140" spans="1:8" x14ac:dyDescent="0.2">
      <c r="A140" s="7" t="str">
        <f si="23" t="shared"/>
        <v/>
      </c>
      <c r="B140" s="3" t="str">
        <f si="24" t="shared"/>
        <v/>
      </c>
      <c r="C140" s="22" t="str">
        <f si="18" t="shared"/>
        <v/>
      </c>
      <c r="D140" s="3" t="str">
        <f si="19" t="shared"/>
        <v/>
      </c>
      <c r="E140" s="3" t="str">
        <f>IF(A140&lt;=$B$5*$B$6,SUM($D$18:D140),"")</f>
        <v/>
      </c>
      <c r="F140" s="3" t="str">
        <f si="20" t="shared"/>
        <v/>
      </c>
      <c r="G140" s="3" t="str">
        <f si="21" t="shared"/>
        <v/>
      </c>
      <c r="H140" s="3" t="str">
        <f si="22" t="shared"/>
        <v/>
      </c>
    </row>
    <row r="141" spans="1:8" x14ac:dyDescent="0.2">
      <c r="A141" s="7" t="str">
        <f si="23" t="shared"/>
        <v/>
      </c>
      <c r="B141" s="3" t="str">
        <f si="24" t="shared"/>
        <v/>
      </c>
      <c r="C141" s="22" t="str">
        <f si="18" t="shared"/>
        <v/>
      </c>
      <c r="D141" s="3" t="str">
        <f si="19" t="shared"/>
        <v/>
      </c>
      <c r="E141" s="3" t="str">
        <f>IF(A141&lt;=$B$5*$B$6,SUM($D$18:D141),"")</f>
        <v/>
      </c>
      <c r="F141" s="3" t="str">
        <f si="20" t="shared"/>
        <v/>
      </c>
      <c r="G141" s="3" t="str">
        <f si="21" t="shared"/>
        <v/>
      </c>
      <c r="H141" s="3" t="str">
        <f si="22" t="shared"/>
        <v/>
      </c>
    </row>
    <row r="142" spans="1:8" x14ac:dyDescent="0.2">
      <c r="A142" s="7" t="str">
        <f si="23" t="shared"/>
        <v/>
      </c>
      <c r="B142" s="3" t="str">
        <f si="24" t="shared"/>
        <v/>
      </c>
      <c r="C142" s="22" t="str">
        <f si="18" t="shared"/>
        <v/>
      </c>
      <c r="D142" s="3" t="str">
        <f si="19" t="shared"/>
        <v/>
      </c>
      <c r="E142" s="3" t="str">
        <f>IF(A142&lt;=$B$5*$B$6,SUM($D$18:D142),"")</f>
        <v/>
      </c>
      <c r="F142" s="3" t="str">
        <f si="20" t="shared"/>
        <v/>
      </c>
      <c r="G142" s="3" t="str">
        <f si="21" t="shared"/>
        <v/>
      </c>
      <c r="H142" s="3" t="str">
        <f si="22" t="shared"/>
        <v/>
      </c>
    </row>
    <row r="143" spans="1:8" x14ac:dyDescent="0.2">
      <c r="A143" s="7" t="str">
        <f si="23" t="shared"/>
        <v/>
      </c>
      <c r="B143" s="3" t="str">
        <f si="24" t="shared"/>
        <v/>
      </c>
      <c r="C143" s="22" t="str">
        <f si="18" t="shared"/>
        <v/>
      </c>
      <c r="D143" s="3" t="str">
        <f si="19" t="shared"/>
        <v/>
      </c>
      <c r="E143" s="3" t="str">
        <f>IF(A143&lt;=$B$5*$B$6,SUM($D$18:D143),"")</f>
        <v/>
      </c>
      <c r="F143" s="3" t="str">
        <f si="20" t="shared"/>
        <v/>
      </c>
      <c r="G143" s="3" t="str">
        <f si="21" t="shared"/>
        <v/>
      </c>
      <c r="H143" s="3" t="str">
        <f si="22" t="shared"/>
        <v/>
      </c>
    </row>
    <row r="144" spans="1:8" x14ac:dyDescent="0.2">
      <c r="A144" s="7" t="str">
        <f si="23" t="shared"/>
        <v/>
      </c>
      <c r="B144" s="3" t="str">
        <f si="24" t="shared"/>
        <v/>
      </c>
      <c r="C144" s="22" t="str">
        <f si="18" t="shared"/>
        <v/>
      </c>
      <c r="D144" s="3" t="str">
        <f si="19" t="shared"/>
        <v/>
      </c>
      <c r="E144" s="3" t="str">
        <f>IF(A144&lt;=$B$5*$B$6,SUM($D$18:D144),"")</f>
        <v/>
      </c>
      <c r="F144" s="3" t="str">
        <f si="20" t="shared"/>
        <v/>
      </c>
      <c r="G144" s="3" t="str">
        <f si="21" t="shared"/>
        <v/>
      </c>
      <c r="H144" s="3" t="str">
        <f si="22" t="shared"/>
        <v/>
      </c>
    </row>
    <row r="145" spans="1:8" x14ac:dyDescent="0.2">
      <c r="A145" s="7" t="str">
        <f si="23" t="shared"/>
        <v/>
      </c>
      <c r="B145" s="3" t="str">
        <f si="24" t="shared"/>
        <v/>
      </c>
      <c r="C145" s="22" t="str">
        <f si="18" t="shared"/>
        <v/>
      </c>
      <c r="D145" s="3" t="str">
        <f si="19" t="shared"/>
        <v/>
      </c>
      <c r="E145" s="3" t="str">
        <f>IF(A145&lt;=$B$5*$B$6,SUM($D$18:D145),"")</f>
        <v/>
      </c>
      <c r="F145" s="3" t="str">
        <f si="20" t="shared"/>
        <v/>
      </c>
      <c r="G145" s="3" t="str">
        <f si="21" t="shared"/>
        <v/>
      </c>
      <c r="H145" s="3" t="str">
        <f si="22" t="shared"/>
        <v/>
      </c>
    </row>
    <row r="146" spans="1:8" x14ac:dyDescent="0.2">
      <c r="A146" s="7" t="str">
        <f si="23" t="shared"/>
        <v/>
      </c>
      <c r="B146" s="3" t="str">
        <f si="24" t="shared"/>
        <v/>
      </c>
      <c r="C146" s="22" t="str">
        <f si="18" t="shared"/>
        <v/>
      </c>
      <c r="D146" s="3" t="str">
        <f si="19" t="shared"/>
        <v/>
      </c>
      <c r="E146" s="3" t="str">
        <f>IF(A146&lt;=$B$5*$B$6,SUM($D$18:D146),"")</f>
        <v/>
      </c>
      <c r="F146" s="3" t="str">
        <f si="20" t="shared"/>
        <v/>
      </c>
      <c r="G146" s="3" t="str">
        <f si="21" t="shared"/>
        <v/>
      </c>
      <c r="H146" s="3" t="str">
        <f si="22" t="shared"/>
        <v/>
      </c>
    </row>
    <row r="147" spans="1:8" x14ac:dyDescent="0.2">
      <c r="A147" s="7" t="str">
        <f ref="A147:A153" si="25" t="shared">IF(A146&lt;$B$5*$B$6,A146+1,"")</f>
        <v/>
      </c>
      <c r="B147" s="3" t="str">
        <f ref="B147:B153" si="26" t="shared">IF(A147&lt;=$B$5*$B$6,-PMT($B$4/$B$6,$B$5*$B$6,$B$3,,$B$12),"")</f>
        <v/>
      </c>
      <c r="C147" s="22" t="str">
        <f ref="C147:C153" si="27" t="shared">IF(A147&lt;=$B$5*$B$6,-IPMT($B$4/$B$6,A147,$B$5*$B$6,$B$3,,$B$12),"")</f>
        <v/>
      </c>
      <c r="D147" s="3" t="str">
        <f ref="D147:D153" si="28" t="shared">IF(A147&lt;=$B$5*$B$6,-PPMT($B$4/$B$6,A147,$B$5*$B$6,$B$3,,$B$12),"")</f>
        <v/>
      </c>
      <c r="E147" s="3" t="str">
        <f>IF(A147&lt;=$B$5*$B$6,SUM($D$18:D147),"")</f>
        <v/>
      </c>
      <c r="F147" s="3" t="str">
        <f ref="F147:F153" si="29" t="shared">IF(A147&lt;=$B$5*$B$6,$B$3-E147,"")</f>
        <v/>
      </c>
      <c r="G147" s="3" t="str">
        <f ref="G147:G153" si="30" t="shared">IF(F147="","",$B$11*F147)</f>
        <v/>
      </c>
      <c r="H147" s="3" t="str">
        <f ref="H147:H153" si="31" t="shared">IF(G147="","",F147+G147)</f>
        <v/>
      </c>
    </row>
    <row r="148" spans="1:8" x14ac:dyDescent="0.2">
      <c r="A148" s="7" t="str">
        <f si="25" t="shared"/>
        <v/>
      </c>
      <c r="B148" s="3" t="str">
        <f si="26" t="shared"/>
        <v/>
      </c>
      <c r="C148" s="22" t="str">
        <f si="27" t="shared"/>
        <v/>
      </c>
      <c r="D148" s="3" t="str">
        <f si="28" t="shared"/>
        <v/>
      </c>
      <c r="E148" s="3" t="str">
        <f>IF(A148&lt;=$B$5*$B$6,SUM($D$18:D148),"")</f>
        <v/>
      </c>
      <c r="F148" s="3" t="str">
        <f si="29" t="shared"/>
        <v/>
      </c>
      <c r="G148" s="3" t="str">
        <f si="30" t="shared"/>
        <v/>
      </c>
      <c r="H148" s="3" t="str">
        <f si="31" t="shared"/>
        <v/>
      </c>
    </row>
    <row r="149" spans="1:8" x14ac:dyDescent="0.2">
      <c r="A149" s="7" t="str">
        <f si="25" t="shared"/>
        <v/>
      </c>
      <c r="B149" s="3" t="str">
        <f si="26" t="shared"/>
        <v/>
      </c>
      <c r="C149" s="22" t="str">
        <f si="27" t="shared"/>
        <v/>
      </c>
      <c r="D149" s="3" t="str">
        <f si="28" t="shared"/>
        <v/>
      </c>
      <c r="E149" s="3" t="str">
        <f>IF(A149&lt;=$B$5*$B$6,SUM($D$18:D149),"")</f>
        <v/>
      </c>
      <c r="F149" s="3" t="str">
        <f si="29" t="shared"/>
        <v/>
      </c>
      <c r="G149" s="3" t="str">
        <f si="30" t="shared"/>
        <v/>
      </c>
      <c r="H149" s="3" t="str">
        <f si="31" t="shared"/>
        <v/>
      </c>
    </row>
    <row r="150" spans="1:8" x14ac:dyDescent="0.2">
      <c r="A150" s="7" t="str">
        <f si="25" t="shared"/>
        <v/>
      </c>
      <c r="B150" s="3" t="str">
        <f si="26" t="shared"/>
        <v/>
      </c>
      <c r="C150" s="22" t="str">
        <f si="27" t="shared"/>
        <v/>
      </c>
      <c r="D150" s="3" t="str">
        <f si="28" t="shared"/>
        <v/>
      </c>
      <c r="E150" s="3" t="str">
        <f>IF(A150&lt;=$B$5*$B$6,SUM($D$18:D150),"")</f>
        <v/>
      </c>
      <c r="F150" s="3" t="str">
        <f si="29" t="shared"/>
        <v/>
      </c>
      <c r="G150" s="3" t="str">
        <f si="30" t="shared"/>
        <v/>
      </c>
      <c r="H150" s="3" t="str">
        <f si="31" t="shared"/>
        <v/>
      </c>
    </row>
    <row r="151" spans="1:8" x14ac:dyDescent="0.2">
      <c r="A151" s="7" t="str">
        <f si="25" t="shared"/>
        <v/>
      </c>
      <c r="B151" s="3" t="str">
        <f si="26" t="shared"/>
        <v/>
      </c>
      <c r="C151" s="22" t="str">
        <f si="27" t="shared"/>
        <v/>
      </c>
      <c r="D151" s="3" t="str">
        <f si="28" t="shared"/>
        <v/>
      </c>
      <c r="E151" s="3" t="str">
        <f>IF(A151&lt;=$B$5*$B$6,SUM($D$18:D151),"")</f>
        <v/>
      </c>
      <c r="F151" s="3" t="str">
        <f si="29" t="shared"/>
        <v/>
      </c>
      <c r="G151" s="3" t="str">
        <f si="30" t="shared"/>
        <v/>
      </c>
      <c r="H151" s="3" t="str">
        <f si="31" t="shared"/>
        <v/>
      </c>
    </row>
    <row r="152" spans="1:8" x14ac:dyDescent="0.2">
      <c r="A152" s="7" t="str">
        <f si="25" t="shared"/>
        <v/>
      </c>
      <c r="B152" s="3" t="str">
        <f si="26" t="shared"/>
        <v/>
      </c>
      <c r="C152" s="22" t="str">
        <f si="27" t="shared"/>
        <v/>
      </c>
      <c r="D152" s="3" t="str">
        <f si="28" t="shared"/>
        <v/>
      </c>
      <c r="E152" s="3" t="str">
        <f>IF(A152&lt;=$B$5*$B$6,SUM($D$18:D152),"")</f>
        <v/>
      </c>
      <c r="F152" s="3" t="str">
        <f si="29" t="shared"/>
        <v/>
      </c>
      <c r="G152" s="3" t="str">
        <f si="30" t="shared"/>
        <v/>
      </c>
      <c r="H152" s="3" t="str">
        <f si="31" t="shared"/>
        <v/>
      </c>
    </row>
    <row r="153" spans="1:8" x14ac:dyDescent="0.2">
      <c r="A153" s="7" t="str">
        <f si="25" t="shared"/>
        <v/>
      </c>
      <c r="B153" s="3" t="str">
        <f si="26" t="shared"/>
        <v/>
      </c>
      <c r="C153" s="22" t="str">
        <f si="27" t="shared"/>
        <v/>
      </c>
      <c r="D153" s="3" t="str">
        <f si="28" t="shared"/>
        <v/>
      </c>
      <c r="E153" s="3" t="str">
        <f>IF(A153&lt;=$B$5*$B$6,SUM($D$18:D153),"")</f>
        <v/>
      </c>
      <c r="F153" s="3" t="str">
        <f si="29" t="shared"/>
        <v/>
      </c>
      <c r="G153" s="3" t="str">
        <f si="30" t="shared"/>
        <v/>
      </c>
      <c r="H153" s="3" t="str">
        <f si="31" t="shared"/>
        <v/>
      </c>
    </row>
  </sheetData>
  <pageMargins bottom="1" footer="0" header="0" left="0.39370078740157483" right="0.75" top="1"/>
  <pageSetup orientation="landscape" paperSize="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amortizacion  prestamo </vt:lpstr>
    </vt:vector>
  </TitlesOfParts>
  <Company>Dpto. Org. y Gest. de Emp.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2004-03-27T11:58:08Z</dcterms:created>
  <dc:creator>Angel Arenal</dc:creator>
  <cp:lastModifiedBy>alex</cp:lastModifiedBy>
  <cp:lastPrinted>2005-04-04T10:06:08Z</cp:lastPrinted>
  <dcterms:modified xsi:type="dcterms:W3CDTF">2017-05-29T05:06:33Z</dcterms:modified>
</cp:coreProperties>
</file>