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lih\Downloads\"/>
    </mc:Choice>
  </mc:AlternateContent>
  <bookViews>
    <workbookView xWindow="0" yWindow="0" windowWidth="20400" windowHeight="7620"/>
  </bookViews>
  <sheets>
    <sheet name="RawData" sheetId="1" r:id="rId1"/>
    <sheet name="DataWorkMost" sheetId="7" r:id="rId2"/>
    <sheet name="ExpensePivot" sheetId="3" r:id="rId3"/>
    <sheet name="ExpenseDescription" sheetId="4" r:id="rId4"/>
  </sheets>
  <definedNames>
    <definedName name="Slicer_Department">#N/A</definedName>
    <definedName name="Slicer_Expense_Category">#N/A</definedName>
  </definedNames>
  <calcPr calcId="162913"/>
  <pivotCaches>
    <pivotCache cacheId="5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7" i="7" l="1"/>
  <c r="J8" i="7"/>
  <c r="J9" i="7"/>
  <c r="J10" i="7"/>
  <c r="J11" i="7"/>
  <c r="J12"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I11" i="7"/>
  <c r="I18" i="7"/>
  <c r="I19" i="7"/>
  <c r="I20" i="7"/>
  <c r="I21" i="7"/>
  <c r="I22" i="7"/>
  <c r="I7" i="7"/>
  <c r="I12" i="7"/>
  <c r="I8" i="7"/>
  <c r="I9" i="7"/>
  <c r="I10" i="7"/>
  <c r="I13" i="7" l="1"/>
  <c r="I23" i="7"/>
</calcChain>
</file>

<file path=xl/sharedStrings.xml><?xml version="1.0" encoding="utf-8"?>
<sst xmlns="http://schemas.openxmlformats.org/spreadsheetml/2006/main" count="660" uniqueCount="139">
  <si>
    <t>Date</t>
  </si>
  <si>
    <t>Expense_Category</t>
  </si>
  <si>
    <t>Department</t>
  </si>
  <si>
    <t>Amount</t>
  </si>
  <si>
    <t>Invoice_Number</t>
  </si>
  <si>
    <t>Equipment</t>
  </si>
  <si>
    <t>Training</t>
  </si>
  <si>
    <t>Travel</t>
  </si>
  <si>
    <t>Office Supplies</t>
  </si>
  <si>
    <t>Utilities</t>
  </si>
  <si>
    <t>Software</t>
  </si>
  <si>
    <t>IT</t>
  </si>
  <si>
    <t>Sales</t>
  </si>
  <si>
    <t>HR</t>
  </si>
  <si>
    <t>Operations</t>
  </si>
  <si>
    <t>Finance</t>
  </si>
  <si>
    <t>AF6790</t>
  </si>
  <si>
    <t>SA5199</t>
  </si>
  <si>
    <t>LH8065</t>
  </si>
  <si>
    <t>UA4386</t>
  </si>
  <si>
    <t>AV5508</t>
  </si>
  <si>
    <t>AI6621</t>
  </si>
  <si>
    <t>AF9603</t>
  </si>
  <si>
    <t>KL3187</t>
  </si>
  <si>
    <t>QR4473</t>
  </si>
  <si>
    <t>WN8406</t>
  </si>
  <si>
    <t>NZ4558</t>
  </si>
  <si>
    <t>LH2536</t>
  </si>
  <si>
    <t>NZ9063</t>
  </si>
  <si>
    <t>KL8134</t>
  </si>
  <si>
    <t>AZ9769</t>
  </si>
  <si>
    <t>SQ1094</t>
  </si>
  <si>
    <t>UA4288</t>
  </si>
  <si>
    <t>AM5249</t>
  </si>
  <si>
    <t>QF9924</t>
  </si>
  <si>
    <t>TG4168</t>
  </si>
  <si>
    <t>AZ5777</t>
  </si>
  <si>
    <t>ET8852</t>
  </si>
  <si>
    <t>QF9921</t>
  </si>
  <si>
    <t>LH8675</t>
  </si>
  <si>
    <t>KE1458</t>
  </si>
  <si>
    <t>SA2079</t>
  </si>
  <si>
    <t>AM7295</t>
  </si>
  <si>
    <t>ET4536</t>
  </si>
  <si>
    <t>EK7739</t>
  </si>
  <si>
    <t>AZ6840</t>
  </si>
  <si>
    <t>EK2255</t>
  </si>
  <si>
    <t>CX6312</t>
  </si>
  <si>
    <t>LA8565</t>
  </si>
  <si>
    <t>SA8652</t>
  </si>
  <si>
    <t>AV2988</t>
  </si>
  <si>
    <t>BA1206</t>
  </si>
  <si>
    <t>QF3876</t>
  </si>
  <si>
    <t>SA1768</t>
  </si>
  <si>
    <t>SK9581</t>
  </si>
  <si>
    <t>NH8710</t>
  </si>
  <si>
    <t>SA8119</t>
  </si>
  <si>
    <t>SK3399</t>
  </si>
  <si>
    <t>KE3160</t>
  </si>
  <si>
    <t>NH2640</t>
  </si>
  <si>
    <t>LH2460</t>
  </si>
  <si>
    <t>TG1932</t>
  </si>
  <si>
    <t>BA8910</t>
  </si>
  <si>
    <t>WN1275</t>
  </si>
  <si>
    <t>AM4613</t>
  </si>
  <si>
    <t>EK2646</t>
  </si>
  <si>
    <t>LA7284</t>
  </si>
  <si>
    <t>AC4014</t>
  </si>
  <si>
    <t>NH7272</t>
  </si>
  <si>
    <t>AC7951</t>
  </si>
  <si>
    <t>IB1120</t>
  </si>
  <si>
    <t>QF4778</t>
  </si>
  <si>
    <t>AA8666</t>
  </si>
  <si>
    <t>AV2580</t>
  </si>
  <si>
    <t>BA4142</t>
  </si>
  <si>
    <t>AC2180</t>
  </si>
  <si>
    <t>BA5939</t>
  </si>
  <si>
    <t>NH3833</t>
  </si>
  <si>
    <t>SK9931</t>
  </si>
  <si>
    <t>LH3478</t>
  </si>
  <si>
    <t>AA8928</t>
  </si>
  <si>
    <t>DL4723</t>
  </si>
  <si>
    <t>LH3012</t>
  </si>
  <si>
    <t>NZ1915</t>
  </si>
  <si>
    <t>NZ9369</t>
  </si>
  <si>
    <t>AF6385</t>
  </si>
  <si>
    <t>LA2187</t>
  </si>
  <si>
    <t>IB4821</t>
  </si>
  <si>
    <t>AZ2773</t>
  </si>
  <si>
    <t>ET4685</t>
  </si>
  <si>
    <t>NH1069</t>
  </si>
  <si>
    <t>KL9667</t>
  </si>
  <si>
    <t>AA5924</t>
  </si>
  <si>
    <t>IB2298</t>
  </si>
  <si>
    <t>DL3425</t>
  </si>
  <si>
    <t>SA7022</t>
  </si>
  <si>
    <t>ET7440</t>
  </si>
  <si>
    <t>AC7048</t>
  </si>
  <si>
    <t>LH8665</t>
  </si>
  <si>
    <t>AC3769</t>
  </si>
  <si>
    <t>TG2024</t>
  </si>
  <si>
    <t>AC8159</t>
  </si>
  <si>
    <t>ET6494</t>
  </si>
  <si>
    <t>DL8321</t>
  </si>
  <si>
    <t>KL3479</t>
  </si>
  <si>
    <t>LH7411</t>
  </si>
  <si>
    <t>NZ4335</t>
  </si>
  <si>
    <t>SA8401</t>
  </si>
  <si>
    <t>EK9724</t>
  </si>
  <si>
    <t>EK4646</t>
  </si>
  <si>
    <t>WN5400</t>
  </si>
  <si>
    <t>AM4031</t>
  </si>
  <si>
    <t>BA7257</t>
  </si>
  <si>
    <t>AZ9875</t>
  </si>
  <si>
    <t>ET2520</t>
  </si>
  <si>
    <t>ET7187</t>
  </si>
  <si>
    <t>Row Labels</t>
  </si>
  <si>
    <t>Grand Total</t>
  </si>
  <si>
    <t>Oca</t>
  </si>
  <si>
    <t>Şub</t>
  </si>
  <si>
    <t>Mar</t>
  </si>
  <si>
    <t>Nis</t>
  </si>
  <si>
    <t>May</t>
  </si>
  <si>
    <t>Sum of Amount</t>
  </si>
  <si>
    <t>Column Labels</t>
  </si>
  <si>
    <t>Description</t>
  </si>
  <si>
    <t>Office devices, computers, hardware</t>
  </si>
  <si>
    <t>Stationery, printing, small tools</t>
  </si>
  <si>
    <t>Employee training and development</t>
  </si>
  <si>
    <t>Business travel and accommodation</t>
  </si>
  <si>
    <t>Electricity, internet, other services</t>
  </si>
  <si>
    <t>App, website</t>
  </si>
  <si>
    <t>Total</t>
  </si>
  <si>
    <t>Most Expense Category</t>
  </si>
  <si>
    <t>Most Expense Department</t>
  </si>
  <si>
    <t>Category</t>
  </si>
  <si>
    <t>This sheet contains raw expense data including dates, expense categories, departments, amounts, and invoice numbers. The data set is the foundation for all subsequent analyses and reports</t>
  </si>
  <si>
    <t>This sheet demonstrates data preparation and cleaning techniques using advanced Excel functions such as VLOOKUP, Table, Conditional Formatting and SUMIF. It prepares the raw data for further analysis, supporting pivot tables and chart visualizations in subsequent sheets</t>
  </si>
  <si>
    <t>This sheet provides expense analysis using a Pivot Table and graphical visualizations, enhanced by slicers for interactive filtering by department, expense category, and date. This enables dynamic and efficient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</si>
</sst>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3" x14ac:knownFonts="1">
    <font>
      <sz val="11"/>
      <color theme="1"/>
      <name val="Calibri"/>
      <family val="2"/>
      <scheme val="minor"/>
    </font>
    <font>
      <b/>
      <sz val="11"/>
      <color theme="1"/>
      <name val="Calibri"/>
      <family val="2"/>
      <scheme val="minor"/>
    </font>
    <font>
      <i/>
      <sz val="11"/>
      <color theme="1"/>
      <name val="Calibri"/>
      <family val="2"/>
      <charset val="162"/>
      <scheme val="minor"/>
    </font>
  </fonts>
  <fills count="5">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theme="2" tint="-9.9978637043366805E-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top/>
      <bottom/>
      <diagonal/>
    </border>
    <border>
      <left style="thin">
        <color auto="1"/>
      </left>
      <right/>
      <top style="thin">
        <color indexed="64"/>
      </top>
      <bottom style="thin">
        <color indexed="64"/>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vertical="center"/>
    </xf>
    <xf numFmtId="0" fontId="0" fillId="0" borderId="0" xfId="0" applyAlignment="1"/>
    <xf numFmtId="0" fontId="0" fillId="0" borderId="0" xfId="0" applyAlignment="1">
      <alignment vertical="center"/>
    </xf>
    <xf numFmtId="0" fontId="0" fillId="2" borderId="0" xfId="0" applyFill="1"/>
    <xf numFmtId="0" fontId="0" fillId="3" borderId="0" xfId="0" applyFill="1" applyAlignment="1">
      <alignment horizontal="center"/>
    </xf>
    <xf numFmtId="0" fontId="0" fillId="0" borderId="0" xfId="0" applyFill="1" applyAlignment="1">
      <alignment horizontal="center"/>
    </xf>
    <xf numFmtId="0" fontId="0" fillId="0" borderId="0" xfId="0" applyFill="1"/>
    <xf numFmtId="0" fontId="0" fillId="0" borderId="0" xfId="0" applyFill="1" applyAlignment="1"/>
    <xf numFmtId="0" fontId="0" fillId="0" borderId="2" xfId="0" applyBorder="1" applyAlignment="1">
      <alignment horizontal="center" wrapText="1"/>
    </xf>
    <xf numFmtId="0" fontId="0" fillId="0" borderId="0" xfId="0" applyAlignment="1">
      <alignment vertical="top"/>
    </xf>
    <xf numFmtId="0" fontId="0" fillId="0" borderId="3" xfId="0" applyBorder="1"/>
    <xf numFmtId="0" fontId="0" fillId="2" borderId="4" xfId="0" applyFill="1" applyBorder="1"/>
    <xf numFmtId="0" fontId="2" fillId="4" borderId="0" xfId="0" applyFont="1" applyFill="1" applyAlignment="1">
      <alignment horizontal="center" vertical="top" wrapText="1"/>
    </xf>
    <xf numFmtId="0" fontId="2" fillId="4" borderId="2" xfId="0" applyFont="1" applyFill="1" applyBorder="1" applyAlignment="1">
      <alignment horizontal="center" vertical="top" wrapText="1"/>
    </xf>
    <xf numFmtId="0" fontId="2" fillId="4" borderId="0" xfId="0" applyFont="1" applyFill="1" applyAlignment="1">
      <alignment horizontal="center" wrapText="1"/>
    </xf>
    <xf numFmtId="0" fontId="2" fillId="4" borderId="2" xfId="0" applyFont="1" applyFill="1" applyBorder="1" applyAlignment="1">
      <alignment horizontal="center"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numFmt numFmtId="0" formatCode="General"/>
    </dxf>
    <dxf>
      <numFmt numFmtId="0" formatCode="General"/>
      <fill>
        <patternFill patternType="solid">
          <fgColor indexed="64"/>
          <bgColor theme="3" tint="0.79998168889431442"/>
        </patternFill>
      </fill>
    </dxf>
    <dxf>
      <numFmt numFmtId="164" formatCode="yyyy\-mm\-dd\ hh:mm:ss"/>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Worksheet.xlsx]ExpensePivot!PivotTable4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ExpensePivot!$B$5:$B$6</c:f>
              <c:strCache>
                <c:ptCount val="1"/>
                <c:pt idx="0">
                  <c:v>HR</c:v>
                </c:pt>
              </c:strCache>
            </c:strRef>
          </c:tx>
          <c:spPr>
            <a:solidFill>
              <a:schemeClr val="accent1"/>
            </a:solidFill>
            <a:ln>
              <a:noFill/>
            </a:ln>
            <a:effectLst/>
          </c:spPr>
          <c:invertIfNegative val="0"/>
          <c:cat>
            <c:strRef>
              <c:f>ExpensePivot!$A$7:$A$12</c:f>
              <c:strCache>
                <c:ptCount val="5"/>
                <c:pt idx="0">
                  <c:v>Oca</c:v>
                </c:pt>
                <c:pt idx="1">
                  <c:v>Şub</c:v>
                </c:pt>
                <c:pt idx="2">
                  <c:v>Mar</c:v>
                </c:pt>
                <c:pt idx="3">
                  <c:v>Nis</c:v>
                </c:pt>
                <c:pt idx="4">
                  <c:v>May</c:v>
                </c:pt>
              </c:strCache>
            </c:strRef>
          </c:cat>
          <c:val>
            <c:numRef>
              <c:f>ExpensePivot!$B$7:$B$12</c:f>
              <c:numCache>
                <c:formatCode>General</c:formatCode>
                <c:ptCount val="5"/>
                <c:pt idx="0">
                  <c:v>1467.06</c:v>
                </c:pt>
                <c:pt idx="1">
                  <c:v>2224.7599999999998</c:v>
                </c:pt>
                <c:pt idx="2">
                  <c:v>4781.58</c:v>
                </c:pt>
                <c:pt idx="3">
                  <c:v>813.22</c:v>
                </c:pt>
                <c:pt idx="4">
                  <c:v>1288.5999999999999</c:v>
                </c:pt>
              </c:numCache>
            </c:numRef>
          </c:val>
          <c:extLst>
            <c:ext xmlns:c16="http://schemas.microsoft.com/office/drawing/2014/chart" uri="{C3380CC4-5D6E-409C-BE32-E72D297353CC}">
              <c16:uniqueId val="{00000000-8FA2-4A73-B255-8AD0D90BDC24}"/>
            </c:ext>
          </c:extLst>
        </c:ser>
        <c:ser>
          <c:idx val="1"/>
          <c:order val="1"/>
          <c:tx>
            <c:strRef>
              <c:f>ExpensePivot!$C$5:$C$6</c:f>
              <c:strCache>
                <c:ptCount val="1"/>
                <c:pt idx="0">
                  <c:v>Operations</c:v>
                </c:pt>
              </c:strCache>
            </c:strRef>
          </c:tx>
          <c:spPr>
            <a:solidFill>
              <a:schemeClr val="accent2"/>
            </a:solidFill>
            <a:ln>
              <a:noFill/>
            </a:ln>
            <a:effectLst/>
          </c:spPr>
          <c:invertIfNegative val="0"/>
          <c:cat>
            <c:strRef>
              <c:f>ExpensePivot!$A$7:$A$12</c:f>
              <c:strCache>
                <c:ptCount val="5"/>
                <c:pt idx="0">
                  <c:v>Oca</c:v>
                </c:pt>
                <c:pt idx="1">
                  <c:v>Şub</c:v>
                </c:pt>
                <c:pt idx="2">
                  <c:v>Mar</c:v>
                </c:pt>
                <c:pt idx="3">
                  <c:v>Nis</c:v>
                </c:pt>
                <c:pt idx="4">
                  <c:v>May</c:v>
                </c:pt>
              </c:strCache>
            </c:strRef>
          </c:cat>
          <c:val>
            <c:numRef>
              <c:f>ExpensePivot!$C$7:$C$12</c:f>
              <c:numCache>
                <c:formatCode>General</c:formatCode>
                <c:ptCount val="5"/>
                <c:pt idx="0">
                  <c:v>2008.25</c:v>
                </c:pt>
                <c:pt idx="1">
                  <c:v>3149.32</c:v>
                </c:pt>
                <c:pt idx="2">
                  <c:v>1351.76</c:v>
                </c:pt>
                <c:pt idx="3">
                  <c:v>2336.6099999999997</c:v>
                </c:pt>
                <c:pt idx="4">
                  <c:v>692.45</c:v>
                </c:pt>
              </c:numCache>
            </c:numRef>
          </c:val>
          <c:extLst>
            <c:ext xmlns:c16="http://schemas.microsoft.com/office/drawing/2014/chart" uri="{C3380CC4-5D6E-409C-BE32-E72D297353CC}">
              <c16:uniqueId val="{0000001B-8FA2-4A73-B255-8AD0D90BDC24}"/>
            </c:ext>
          </c:extLst>
        </c:ser>
        <c:dLbls>
          <c:showLegendKey val="0"/>
          <c:showVal val="0"/>
          <c:showCatName val="0"/>
          <c:showSerName val="0"/>
          <c:showPercent val="0"/>
          <c:showBubbleSize val="0"/>
        </c:dLbls>
        <c:gapWidth val="219"/>
        <c:overlap val="-27"/>
        <c:axId val="1343088831"/>
        <c:axId val="1343086751"/>
      </c:barChart>
      <c:catAx>
        <c:axId val="134308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86751"/>
        <c:crosses val="autoZero"/>
        <c:auto val="1"/>
        <c:lblAlgn val="ctr"/>
        <c:lblOffset val="100"/>
        <c:noMultiLvlLbl val="0"/>
      </c:catAx>
      <c:valAx>
        <c:axId val="134308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88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33336</xdr:colOff>
      <xdr:row>1</xdr:row>
      <xdr:rowOff>161925</xdr:rowOff>
    </xdr:from>
    <xdr:to>
      <xdr:col>15</xdr:col>
      <xdr:colOff>142874</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238125</xdr:colOff>
      <xdr:row>12</xdr:row>
      <xdr:rowOff>47625</xdr:rowOff>
    </xdr:from>
    <xdr:to>
      <xdr:col>5</xdr:col>
      <xdr:colOff>561975</xdr:colOff>
      <xdr:row>25</xdr:row>
      <xdr:rowOff>95250</xdr:rowOff>
    </xdr:to>
    <mc:AlternateContent xmlns:mc="http://schemas.openxmlformats.org/markup-compatibility/2006">
      <mc:Choice xmlns:a14="http://schemas.microsoft.com/office/drawing/2010/main" Requires="a14">
        <xdr:graphicFrame macro="">
          <xdr:nvGraphicFramePr>
            <xdr:cNvPr id="3" name="Expense_Category"/>
            <xdr:cNvGraphicFramePr/>
          </xdr:nvGraphicFramePr>
          <xdr:xfrm>
            <a:off x="0" y="0"/>
            <a:ext cx="0" cy="0"/>
          </xdr:xfrm>
          <a:graphic>
            <a:graphicData uri="http://schemas.microsoft.com/office/drawing/2010/slicer">
              <sle:slicer xmlns:sle="http://schemas.microsoft.com/office/drawing/2010/slicer" name="Expense_Category"/>
            </a:graphicData>
          </a:graphic>
        </xdr:graphicFrame>
      </mc:Choice>
      <mc:Fallback>
        <xdr:sp macro="" textlink="">
          <xdr:nvSpPr>
            <xdr:cNvPr id="0" name=""/>
            <xdr:cNvSpPr>
              <a:spLocks noTextEdit="1"/>
            </xdr:cNvSpPr>
          </xdr:nvSpPr>
          <xdr:spPr>
            <a:xfrm>
              <a:off x="3038475" y="2333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12</xdr:row>
      <xdr:rowOff>38100</xdr:rowOff>
    </xdr:from>
    <xdr:to>
      <xdr:col>3</xdr:col>
      <xdr:colOff>38100</xdr:colOff>
      <xdr:row>25</xdr:row>
      <xdr:rowOff>85725</xdr:rowOff>
    </xdr:to>
    <mc:AlternateContent xmlns:mc="http://schemas.openxmlformats.org/markup-compatibility/2006">
      <mc:Choice xmlns:a14="http://schemas.microsoft.com/office/drawing/2010/main" Requires="a14">
        <xdr:graphicFrame macro="">
          <xdr:nvGraphicFramePr>
            <xdr:cNvPr id="5"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09650" y="2324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en" refreshedDate="45792.75449039352" createdVersion="6" refreshedVersion="6" minRefreshableVersion="3" recordCount="100">
  <cacheSource type="worksheet">
    <worksheetSource ref="A6:E106" sheet="RawData"/>
  </cacheSource>
  <cacheFields count="6">
    <cacheField name="Date" numFmtId="164">
      <sharedItems containsSemiMixedTypes="0" containsNonDate="0" containsDate="1" containsString="0" minDate="2025-01-01T00:00:00" maxDate="2025-05-14T00:00:00" count="66">
        <d v="2025-01-06T00:00:00"/>
        <d v="2025-02-22T00:00:00"/>
        <d v="2025-04-20T00:00:00"/>
        <d v="2025-01-15T00:00:00"/>
        <d v="2025-03-13T00:00:00"/>
        <d v="2025-04-21T00:00:00"/>
        <d v="2025-03-18T00:00:00"/>
        <d v="2025-05-04T00:00:00"/>
        <d v="2025-03-02T00:00:00"/>
        <d v="2025-04-28T00:00:00"/>
        <d v="2025-01-11T00:00:00"/>
        <d v="2025-01-20T00:00:00"/>
        <d v="2025-01-05T00:00:00"/>
        <d v="2025-03-10T00:00:00"/>
        <d v="2025-03-29T00:00:00"/>
        <d v="2025-03-15T00:00:00"/>
        <d v="2025-02-14T00:00:00"/>
        <d v="2025-04-29T00:00:00"/>
        <d v="2025-04-02T00:00:00"/>
        <d v="2025-05-13T00:00:00"/>
        <d v="2025-03-28T00:00:00"/>
        <d v="2025-03-19T00:00:00"/>
        <d v="2025-04-26T00:00:00"/>
        <d v="2025-04-01T00:00:00"/>
        <d v="2025-01-09T00:00:00"/>
        <d v="2025-02-15T00:00:00"/>
        <d v="2025-02-10T00:00:00"/>
        <d v="2025-03-09T00:00:00"/>
        <d v="2025-03-31T00:00:00"/>
        <d v="2025-02-04T00:00:00"/>
        <d v="2025-05-06T00:00:00"/>
        <d v="2025-01-23T00:00:00"/>
        <d v="2025-03-21T00:00:00"/>
        <d v="2025-01-16T00:00:00"/>
        <d v="2025-02-13T00:00:00"/>
        <d v="2025-03-12T00:00:00"/>
        <d v="2025-02-24T00:00:00"/>
        <d v="2025-03-27T00:00:00"/>
        <d v="2025-02-09T00:00:00"/>
        <d v="2025-01-08T00:00:00"/>
        <d v="2025-02-11T00:00:00"/>
        <d v="2025-03-14T00:00:00"/>
        <d v="2025-02-27T00:00:00"/>
        <d v="2025-01-24T00:00:00"/>
        <d v="2025-01-26T00:00:00"/>
        <d v="2025-04-16T00:00:00"/>
        <d v="2025-03-17T00:00:00"/>
        <d v="2025-02-02T00:00:00"/>
        <d v="2025-03-08T00:00:00"/>
        <d v="2025-04-12T00:00:00"/>
        <d v="2025-05-05T00:00:00"/>
        <d v="2025-04-30T00:00:00"/>
        <d v="2025-02-21T00:00:00"/>
        <d v="2025-01-28T00:00:00"/>
        <d v="2025-02-03T00:00:00"/>
        <d v="2025-02-06T00:00:00"/>
        <d v="2025-04-19T00:00:00"/>
        <d v="2025-05-11T00:00:00"/>
        <d v="2025-02-05T00:00:00"/>
        <d v="2025-05-02T00:00:00"/>
        <d v="2025-04-06T00:00:00"/>
        <d v="2025-01-04T00:00:00"/>
        <d v="2025-02-17T00:00:00"/>
        <d v="2025-05-08T00:00:00"/>
        <d v="2025-01-01T00:00:00"/>
        <d v="2025-03-25T00:00:00"/>
      </sharedItems>
      <fieldGroup par="5" base="0">
        <rangePr groupBy="days" startDate="2025-01-01T00:00:00" endDate="2025-05-14T00:00:00"/>
        <groupItems count="368">
          <s v="&lt;1.01.2025"/>
          <s v="1.Oca"/>
          <s v="2.Oca"/>
          <s v="3.Oca"/>
          <s v="4.Oca"/>
          <s v="5.Oca"/>
          <s v="6.Oca"/>
          <s v="7.Oca"/>
          <s v="8.Oca"/>
          <s v="9.Oca"/>
          <s v="10.Oca"/>
          <s v="11.Oca"/>
          <s v="12.Oca"/>
          <s v="13.Oca"/>
          <s v="14.Oca"/>
          <s v="15.Oca"/>
          <s v="16.Oca"/>
          <s v="17.Oca"/>
          <s v="18.Oca"/>
          <s v="19.Oca"/>
          <s v="20.Oca"/>
          <s v="21.Oca"/>
          <s v="22.Oca"/>
          <s v="23.Oca"/>
          <s v="24.Oca"/>
          <s v="25.Oca"/>
          <s v="26.Oca"/>
          <s v="27.Oca"/>
          <s v="28.Oca"/>
          <s v="29.Oca"/>
          <s v="30.Oca"/>
          <s v="31.Oca"/>
          <s v="1.Şub"/>
          <s v="2.Şub"/>
          <s v="3.Şub"/>
          <s v="4.Şub"/>
          <s v="5.Şub"/>
          <s v="6.Şub"/>
          <s v="7.Şub"/>
          <s v="8.Şub"/>
          <s v="9.Şub"/>
          <s v="10.Şub"/>
          <s v="11.Şub"/>
          <s v="12.Şub"/>
          <s v="13.Şub"/>
          <s v="14.Şub"/>
          <s v="15.Şub"/>
          <s v="16.Şub"/>
          <s v="17.Şub"/>
          <s v="18.Şub"/>
          <s v="19.Şub"/>
          <s v="20.Şub"/>
          <s v="21.Şub"/>
          <s v="22.Şub"/>
          <s v="23.Şub"/>
          <s v="24.Şub"/>
          <s v="25.Şub"/>
          <s v="26.Şub"/>
          <s v="27.Şub"/>
          <s v="28.Şub"/>
          <s v="29.Şub"/>
          <s v="1.Mar"/>
          <s v="2.Mar"/>
          <s v="3.Mar"/>
          <s v="4.Mar"/>
          <s v="5.Mar"/>
          <s v="6.Mar"/>
          <s v="7.Mar"/>
          <s v="8.Mar"/>
          <s v="9.Mar"/>
          <s v="10.Mar"/>
          <s v="11.Mar"/>
          <s v="12.Mar"/>
          <s v="13.Mar"/>
          <s v="14.Mar"/>
          <s v="15.Mar"/>
          <s v="16.Mar"/>
          <s v="17.Mar"/>
          <s v="18.Mar"/>
          <s v="19.Mar"/>
          <s v="20.Mar"/>
          <s v="21.Mar"/>
          <s v="22.Mar"/>
          <s v="23.Mar"/>
          <s v="24.Mar"/>
          <s v="25.Mar"/>
          <s v="26.Mar"/>
          <s v="27.Mar"/>
          <s v="28.Mar"/>
          <s v="29.Mar"/>
          <s v="30.Mar"/>
          <s v="31.Mar"/>
          <s v="1.Nis"/>
          <s v="2.Nis"/>
          <s v="3.Nis"/>
          <s v="4.Nis"/>
          <s v="5.Nis"/>
          <s v="6.Nis"/>
          <s v="7.Nis"/>
          <s v="8.Nis"/>
          <s v="9.Nis"/>
          <s v="10.Nis"/>
          <s v="11.Nis"/>
          <s v="12.Nis"/>
          <s v="13.Nis"/>
          <s v="14.Nis"/>
          <s v="15.Nis"/>
          <s v="16.Nis"/>
          <s v="17.Nis"/>
          <s v="18.Nis"/>
          <s v="19.Nis"/>
          <s v="20.Nis"/>
          <s v="21.Nis"/>
          <s v="22.Nis"/>
          <s v="23.Nis"/>
          <s v="24.Nis"/>
          <s v="25.Nis"/>
          <s v="26.Nis"/>
          <s v="27.Nis"/>
          <s v="28.Nis"/>
          <s v="29.Nis"/>
          <s v="30.Nis"/>
          <s v="1.May"/>
          <s v="2.May"/>
          <s v="3.May"/>
          <s v="4.May"/>
          <s v="5.May"/>
          <s v="6.May"/>
          <s v="7.May"/>
          <s v="8.May"/>
          <s v="9.May"/>
          <s v="10.May"/>
          <s v="11.May"/>
          <s v="12.May"/>
          <s v="13.May"/>
          <s v="14.May"/>
          <s v="15.May"/>
          <s v="16.May"/>
          <s v="17.May"/>
          <s v="18.May"/>
          <s v="19.May"/>
          <s v="20.May"/>
          <s v="21.May"/>
          <s v="22.May"/>
          <s v="23.May"/>
          <s v="24.May"/>
          <s v="25.May"/>
          <s v="26.May"/>
          <s v="27.May"/>
          <s v="28.May"/>
          <s v="29.May"/>
          <s v="30.May"/>
          <s v="31.May"/>
          <s v="1.Haz"/>
          <s v="2.Haz"/>
          <s v="3.Haz"/>
          <s v="4.Haz"/>
          <s v="5.Haz"/>
          <s v="6.Haz"/>
          <s v="7.Haz"/>
          <s v="8.Haz"/>
          <s v="9.Haz"/>
          <s v="10.Haz"/>
          <s v="11.Haz"/>
          <s v="12.Haz"/>
          <s v="13.Haz"/>
          <s v="14.Haz"/>
          <s v="15.Haz"/>
          <s v="16.Haz"/>
          <s v="17.Haz"/>
          <s v="18.Haz"/>
          <s v="19.Haz"/>
          <s v="20.Haz"/>
          <s v="21.Haz"/>
          <s v="22.Haz"/>
          <s v="23.Haz"/>
          <s v="24.Haz"/>
          <s v="25.Haz"/>
          <s v="26.Haz"/>
          <s v="27.Haz"/>
          <s v="28.Haz"/>
          <s v="29.Haz"/>
          <s v="30.Haz"/>
          <s v="1.Tem"/>
          <s v="2.Tem"/>
          <s v="3.Tem"/>
          <s v="4.Tem"/>
          <s v="5.Tem"/>
          <s v="6.Tem"/>
          <s v="7.Tem"/>
          <s v="8.Tem"/>
          <s v="9.Tem"/>
          <s v="10.Tem"/>
          <s v="11.Tem"/>
          <s v="12.Tem"/>
          <s v="13.Tem"/>
          <s v="14.Tem"/>
          <s v="15.Tem"/>
          <s v="16.Tem"/>
          <s v="17.Tem"/>
          <s v="18.Tem"/>
          <s v="19.Tem"/>
          <s v="20.Tem"/>
          <s v="21.Tem"/>
          <s v="22.Tem"/>
          <s v="23.Tem"/>
          <s v="24.Tem"/>
          <s v="25.Tem"/>
          <s v="26.Tem"/>
          <s v="27.Tem"/>
          <s v="28.Tem"/>
          <s v="29.Tem"/>
          <s v="30.Tem"/>
          <s v="31.Tem"/>
          <s v="1.Ağu"/>
          <s v="2.Ağu"/>
          <s v="3.Ağu"/>
          <s v="4.Ağu"/>
          <s v="5.Ağu"/>
          <s v="6.Ağu"/>
          <s v="7.Ağu"/>
          <s v="8.Ağu"/>
          <s v="9.Ağu"/>
          <s v="10.Ağu"/>
          <s v="11.Ağu"/>
          <s v="12.Ağu"/>
          <s v="13.Ağu"/>
          <s v="14.Ağu"/>
          <s v="15.Ağu"/>
          <s v="16.Ağu"/>
          <s v="17.Ağu"/>
          <s v="18.Ağu"/>
          <s v="19.Ağu"/>
          <s v="20.Ağu"/>
          <s v="21.Ağu"/>
          <s v="22.Ağu"/>
          <s v="23.Ağu"/>
          <s v="24.Ağu"/>
          <s v="25.Ağu"/>
          <s v="26.Ağu"/>
          <s v="27.Ağu"/>
          <s v="28.Ağu"/>
          <s v="29.Ağu"/>
          <s v="30.Ağu"/>
          <s v="31.Ağu"/>
          <s v="1.Eyl"/>
          <s v="2.Eyl"/>
          <s v="3.Eyl"/>
          <s v="4.Eyl"/>
          <s v="5.Eyl"/>
          <s v="6.Eyl"/>
          <s v="7.Eyl"/>
          <s v="8.Eyl"/>
          <s v="9.Eyl"/>
          <s v="10.Eyl"/>
          <s v="11.Eyl"/>
          <s v="12.Eyl"/>
          <s v="13.Eyl"/>
          <s v="14.Eyl"/>
          <s v="15.Eyl"/>
          <s v="16.Eyl"/>
          <s v="17.Eyl"/>
          <s v="18.Eyl"/>
          <s v="19.Eyl"/>
          <s v="20.Eyl"/>
          <s v="21.Eyl"/>
          <s v="22.Eyl"/>
          <s v="23.Eyl"/>
          <s v="24.Eyl"/>
          <s v="25.Eyl"/>
          <s v="26.Eyl"/>
          <s v="27.Eyl"/>
          <s v="28.Eyl"/>
          <s v="29.Eyl"/>
          <s v="30.Eyl"/>
          <s v="1.Eki"/>
          <s v="2.Eki"/>
          <s v="3.Eki"/>
          <s v="4.Eki"/>
          <s v="5.Eki"/>
          <s v="6.Eki"/>
          <s v="7.Eki"/>
          <s v="8.Eki"/>
          <s v="9.Eki"/>
          <s v="10.Eki"/>
          <s v="11.Eki"/>
          <s v="12.Eki"/>
          <s v="13.Eki"/>
          <s v="14.Eki"/>
          <s v="15.Eki"/>
          <s v="16.Eki"/>
          <s v="17.Eki"/>
          <s v="18.Eki"/>
          <s v="19.Eki"/>
          <s v="20.Eki"/>
          <s v="21.Eki"/>
          <s v="22.Eki"/>
          <s v="23.Eki"/>
          <s v="24.Eki"/>
          <s v="25.Eki"/>
          <s v="26.Eki"/>
          <s v="27.Eki"/>
          <s v="28.Eki"/>
          <s v="29.Eki"/>
          <s v="30.Eki"/>
          <s v="31.Eki"/>
          <s v="1.Kas"/>
          <s v="2.Kas"/>
          <s v="3.Kas"/>
          <s v="4.Kas"/>
          <s v="5.Kas"/>
          <s v="6.Kas"/>
          <s v="7.Kas"/>
          <s v="8.Kas"/>
          <s v="9.Kas"/>
          <s v="10.Kas"/>
          <s v="11.Kas"/>
          <s v="12.Kas"/>
          <s v="13.Kas"/>
          <s v="14.Kas"/>
          <s v="15.Kas"/>
          <s v="16.Kas"/>
          <s v="17.Kas"/>
          <s v="18.Kas"/>
          <s v="19.Kas"/>
          <s v="20.Kas"/>
          <s v="21.Kas"/>
          <s v="22.Kas"/>
          <s v="23.Kas"/>
          <s v="24.Kas"/>
          <s v="25.Kas"/>
          <s v="26.Kas"/>
          <s v="27.Kas"/>
          <s v="28.Kas"/>
          <s v="29.Kas"/>
          <s v="30.Kas"/>
          <s v="1.Ara"/>
          <s v="2.Ara"/>
          <s v="3.Ara"/>
          <s v="4.Ara"/>
          <s v="5.Ara"/>
          <s v="6.Ara"/>
          <s v="7.Ara"/>
          <s v="8.Ara"/>
          <s v="9.Ara"/>
          <s v="10.Ara"/>
          <s v="11.Ara"/>
          <s v="12.Ara"/>
          <s v="13.Ara"/>
          <s v="14.Ara"/>
          <s v="15.Ara"/>
          <s v="16.Ara"/>
          <s v="17.Ara"/>
          <s v="18.Ara"/>
          <s v="19.Ara"/>
          <s v="20.Ara"/>
          <s v="21.Ara"/>
          <s v="22.Ara"/>
          <s v="23.Ara"/>
          <s v="24.Ara"/>
          <s v="25.Ara"/>
          <s v="26.Ara"/>
          <s v="27.Ara"/>
          <s v="28.Ara"/>
          <s v="29.Ara"/>
          <s v="30.Ara"/>
          <s v="31.Ara"/>
          <s v="&gt;14.05.2025"/>
        </groupItems>
      </fieldGroup>
    </cacheField>
    <cacheField name="Expense_Category" numFmtId="0">
      <sharedItems count="6">
        <s v="Equipment"/>
        <s v="Training"/>
        <s v="Travel"/>
        <s v="Office Supplies"/>
        <s v="Utilities"/>
        <s v="Software"/>
      </sharedItems>
    </cacheField>
    <cacheField name="Department" numFmtId="0">
      <sharedItems count="5">
        <s v="IT"/>
        <s v="Sales"/>
        <s v="HR"/>
        <s v="Operations"/>
        <s v="Finance"/>
      </sharedItems>
    </cacheField>
    <cacheField name="Amount" numFmtId="0">
      <sharedItems containsSemiMixedTypes="0" containsString="0" containsNumber="1" minValue="9.19" maxValue="979.62"/>
    </cacheField>
    <cacheField name="Invoice_Number" numFmtId="0">
      <sharedItems/>
    </cacheField>
    <cacheField name="Months" numFmtId="0" databaseField="0">
      <fieldGroup base="0">
        <rangePr groupBy="months" startDate="2025-01-01T00:00:00" endDate="2025-05-14T00:00:00"/>
        <groupItems count="14">
          <s v="&lt;1.01.2025"/>
          <s v="Oca"/>
          <s v="Şub"/>
          <s v="Mar"/>
          <s v="Nis"/>
          <s v="May"/>
          <s v="Haz"/>
          <s v="Tem"/>
          <s v="Ağu"/>
          <s v="Eyl"/>
          <s v="Eki"/>
          <s v="Kas"/>
          <s v="Ara"/>
          <s v="&gt;14.05.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n v="879.99"/>
    <s v="AF6790"/>
  </r>
  <r>
    <x v="1"/>
    <x v="0"/>
    <x v="1"/>
    <n v="194.03"/>
    <s v="SA5199"/>
  </r>
  <r>
    <x v="2"/>
    <x v="1"/>
    <x v="0"/>
    <n v="419.44"/>
    <s v="LH8065"/>
  </r>
  <r>
    <x v="1"/>
    <x v="2"/>
    <x v="1"/>
    <n v="332.72"/>
    <s v="UA4386"/>
  </r>
  <r>
    <x v="3"/>
    <x v="3"/>
    <x v="2"/>
    <n v="253.5"/>
    <s v="AV5508"/>
  </r>
  <r>
    <x v="4"/>
    <x v="4"/>
    <x v="1"/>
    <n v="859.68"/>
    <s v="AI6621"/>
  </r>
  <r>
    <x v="5"/>
    <x v="4"/>
    <x v="2"/>
    <n v="146.27000000000001"/>
    <s v="AF9603"/>
  </r>
  <r>
    <x v="6"/>
    <x v="2"/>
    <x v="2"/>
    <n v="210.5"/>
    <s v="KL3187"/>
  </r>
  <r>
    <x v="7"/>
    <x v="1"/>
    <x v="3"/>
    <n v="692.45"/>
    <s v="QR4473"/>
  </r>
  <r>
    <x v="8"/>
    <x v="1"/>
    <x v="3"/>
    <n v="183.16"/>
    <s v="WN8406"/>
  </r>
  <r>
    <x v="9"/>
    <x v="5"/>
    <x v="1"/>
    <n v="371.48"/>
    <s v="NZ4558"/>
  </r>
  <r>
    <x v="10"/>
    <x v="4"/>
    <x v="2"/>
    <n v="77.52"/>
    <s v="LH2536"/>
  </r>
  <r>
    <x v="11"/>
    <x v="3"/>
    <x v="4"/>
    <n v="898.63"/>
    <s v="NZ9063"/>
  </r>
  <r>
    <x v="3"/>
    <x v="0"/>
    <x v="4"/>
    <n v="746.86"/>
    <s v="KL8134"/>
  </r>
  <r>
    <x v="12"/>
    <x v="1"/>
    <x v="1"/>
    <n v="237.47"/>
    <s v="AZ9769"/>
  </r>
  <r>
    <x v="13"/>
    <x v="1"/>
    <x v="4"/>
    <n v="178.1"/>
    <s v="SQ1094"/>
  </r>
  <r>
    <x v="14"/>
    <x v="0"/>
    <x v="1"/>
    <n v="640.65"/>
    <s v="UA4288"/>
  </r>
  <r>
    <x v="15"/>
    <x v="2"/>
    <x v="0"/>
    <n v="428.01"/>
    <s v="AM5249"/>
  </r>
  <r>
    <x v="16"/>
    <x v="4"/>
    <x v="1"/>
    <n v="297.55"/>
    <s v="QF9924"/>
  </r>
  <r>
    <x v="17"/>
    <x v="4"/>
    <x v="4"/>
    <n v="231.17"/>
    <s v="TG4168"/>
  </r>
  <r>
    <x v="2"/>
    <x v="4"/>
    <x v="1"/>
    <n v="967.09"/>
    <s v="AZ5777"/>
  </r>
  <r>
    <x v="18"/>
    <x v="1"/>
    <x v="0"/>
    <n v="520.09"/>
    <s v="ET8852"/>
  </r>
  <r>
    <x v="19"/>
    <x v="1"/>
    <x v="2"/>
    <n v="531.01"/>
    <s v="QF9921"/>
  </r>
  <r>
    <x v="20"/>
    <x v="3"/>
    <x v="4"/>
    <n v="251.27"/>
    <s v="LH8675"/>
  </r>
  <r>
    <x v="21"/>
    <x v="0"/>
    <x v="4"/>
    <n v="61.52"/>
    <s v="KE1458"/>
  </r>
  <r>
    <x v="22"/>
    <x v="3"/>
    <x v="0"/>
    <n v="51.57"/>
    <s v="SA2079"/>
  </r>
  <r>
    <x v="23"/>
    <x v="3"/>
    <x v="4"/>
    <n v="391.17"/>
    <s v="AM7295"/>
  </r>
  <r>
    <x v="24"/>
    <x v="2"/>
    <x v="3"/>
    <n v="735.27"/>
    <s v="ET4536"/>
  </r>
  <r>
    <x v="25"/>
    <x v="2"/>
    <x v="3"/>
    <n v="217.99"/>
    <s v="EK7739"/>
  </r>
  <r>
    <x v="26"/>
    <x v="0"/>
    <x v="0"/>
    <n v="799.52"/>
    <s v="AZ6840"/>
  </r>
  <r>
    <x v="27"/>
    <x v="0"/>
    <x v="1"/>
    <n v="970.74"/>
    <s v="EK2255"/>
  </r>
  <r>
    <x v="21"/>
    <x v="0"/>
    <x v="1"/>
    <n v="965.47"/>
    <s v="CX6312"/>
  </r>
  <r>
    <x v="28"/>
    <x v="3"/>
    <x v="3"/>
    <n v="423.96"/>
    <s v="LA8565"/>
  </r>
  <r>
    <x v="28"/>
    <x v="1"/>
    <x v="3"/>
    <n v="521.70000000000005"/>
    <s v="SA8652"/>
  </r>
  <r>
    <x v="6"/>
    <x v="3"/>
    <x v="0"/>
    <n v="323.01"/>
    <s v="AV2988"/>
  </r>
  <r>
    <x v="29"/>
    <x v="5"/>
    <x v="3"/>
    <n v="256.14999999999998"/>
    <s v="BA1206"/>
  </r>
  <r>
    <x v="30"/>
    <x v="3"/>
    <x v="4"/>
    <n v="894.58"/>
    <s v="QF3876"/>
  </r>
  <r>
    <x v="31"/>
    <x v="5"/>
    <x v="2"/>
    <n v="27.88"/>
    <s v="SA1768"/>
  </r>
  <r>
    <x v="32"/>
    <x v="2"/>
    <x v="1"/>
    <n v="823.8"/>
    <s v="SK9581"/>
  </r>
  <r>
    <x v="27"/>
    <x v="3"/>
    <x v="0"/>
    <n v="921.63"/>
    <s v="NH8710"/>
  </r>
  <r>
    <x v="33"/>
    <x v="3"/>
    <x v="4"/>
    <n v="107.79"/>
    <s v="SA8119"/>
  </r>
  <r>
    <x v="34"/>
    <x v="3"/>
    <x v="2"/>
    <n v="827.14"/>
    <s v="SK3399"/>
  </r>
  <r>
    <x v="35"/>
    <x v="2"/>
    <x v="2"/>
    <n v="552.54999999999995"/>
    <s v="KE3160"/>
  </r>
  <r>
    <x v="15"/>
    <x v="3"/>
    <x v="4"/>
    <n v="391.82"/>
    <s v="NH2640"/>
  </r>
  <r>
    <x v="36"/>
    <x v="0"/>
    <x v="2"/>
    <n v="911.9"/>
    <s v="LH2460"/>
  </r>
  <r>
    <x v="37"/>
    <x v="2"/>
    <x v="2"/>
    <n v="696.84"/>
    <s v="TG1932"/>
  </r>
  <r>
    <x v="38"/>
    <x v="2"/>
    <x v="3"/>
    <n v="939.7"/>
    <s v="BA8910"/>
  </r>
  <r>
    <x v="39"/>
    <x v="2"/>
    <x v="1"/>
    <n v="913.03"/>
    <s v="WN1275"/>
  </r>
  <r>
    <x v="40"/>
    <x v="2"/>
    <x v="1"/>
    <n v="747.18"/>
    <s v="AM4613"/>
  </r>
  <r>
    <x v="23"/>
    <x v="1"/>
    <x v="0"/>
    <n v="230.55"/>
    <s v="EK2646"/>
  </r>
  <r>
    <x v="6"/>
    <x v="2"/>
    <x v="2"/>
    <n v="281.12"/>
    <s v="LA7284"/>
  </r>
  <r>
    <x v="41"/>
    <x v="4"/>
    <x v="2"/>
    <n v="229.57"/>
    <s v="AC4014"/>
  </r>
  <r>
    <x v="42"/>
    <x v="4"/>
    <x v="3"/>
    <n v="786.24"/>
    <s v="NH7272"/>
  </r>
  <r>
    <x v="43"/>
    <x v="2"/>
    <x v="1"/>
    <n v="972.16"/>
    <s v="AC7951"/>
  </r>
  <r>
    <x v="44"/>
    <x v="3"/>
    <x v="2"/>
    <n v="970.25"/>
    <s v="IB1120"/>
  </r>
  <r>
    <x v="45"/>
    <x v="2"/>
    <x v="4"/>
    <n v="979.62"/>
    <s v="QF4778"/>
  </r>
  <r>
    <x v="46"/>
    <x v="2"/>
    <x v="0"/>
    <n v="599.79"/>
    <s v="AA8666"/>
  </r>
  <r>
    <x v="0"/>
    <x v="1"/>
    <x v="4"/>
    <n v="381.29"/>
    <s v="AV2580"/>
  </r>
  <r>
    <x v="47"/>
    <x v="3"/>
    <x v="0"/>
    <n v="431.61"/>
    <s v="BA4142"/>
  </r>
  <r>
    <x v="26"/>
    <x v="3"/>
    <x v="4"/>
    <n v="520.61"/>
    <s v="AC2180"/>
  </r>
  <r>
    <x v="8"/>
    <x v="0"/>
    <x v="1"/>
    <n v="94.54"/>
    <s v="BA5939"/>
  </r>
  <r>
    <x v="48"/>
    <x v="1"/>
    <x v="4"/>
    <n v="173.03"/>
    <s v="NH3833"/>
  </r>
  <r>
    <x v="47"/>
    <x v="4"/>
    <x v="2"/>
    <n v="485.72"/>
    <s v="SK9931"/>
  </r>
  <r>
    <x v="49"/>
    <x v="1"/>
    <x v="3"/>
    <n v="289.99"/>
    <s v="LH3478"/>
  </r>
  <r>
    <x v="50"/>
    <x v="3"/>
    <x v="1"/>
    <n v="25.09"/>
    <s v="AA8928"/>
  </r>
  <r>
    <x v="51"/>
    <x v="5"/>
    <x v="3"/>
    <n v="713.46"/>
    <s v="DL4723"/>
  </r>
  <r>
    <x v="33"/>
    <x v="3"/>
    <x v="3"/>
    <n v="753.11"/>
    <s v="LH3012"/>
  </r>
  <r>
    <x v="32"/>
    <x v="1"/>
    <x v="3"/>
    <n v="222.94"/>
    <s v="NZ1915"/>
  </r>
  <r>
    <x v="35"/>
    <x v="5"/>
    <x v="0"/>
    <n v="203.62"/>
    <s v="NZ9369"/>
  </r>
  <r>
    <x v="52"/>
    <x v="1"/>
    <x v="1"/>
    <n v="878.41"/>
    <s v="AF6385"/>
  </r>
  <r>
    <x v="53"/>
    <x v="2"/>
    <x v="4"/>
    <n v="9.19"/>
    <s v="LA2187"/>
  </r>
  <r>
    <x v="54"/>
    <x v="2"/>
    <x v="1"/>
    <n v="351.64"/>
    <s v="IB4821"/>
  </r>
  <r>
    <x v="55"/>
    <x v="5"/>
    <x v="3"/>
    <n v="65.52"/>
    <s v="AZ2773"/>
  </r>
  <r>
    <x v="56"/>
    <x v="0"/>
    <x v="3"/>
    <n v="720.8"/>
    <s v="ET4685"/>
  </r>
  <r>
    <x v="42"/>
    <x v="4"/>
    <x v="1"/>
    <n v="875.85"/>
    <s v="NH1069"/>
  </r>
  <r>
    <x v="5"/>
    <x v="3"/>
    <x v="3"/>
    <n v="612.36"/>
    <s v="KL9667"/>
  </r>
  <r>
    <x v="57"/>
    <x v="2"/>
    <x v="4"/>
    <n v="595.21"/>
    <s v="AA5924"/>
  </r>
  <r>
    <x v="58"/>
    <x v="2"/>
    <x v="4"/>
    <n v="170.33"/>
    <s v="IB2298"/>
  </r>
  <r>
    <x v="28"/>
    <x v="3"/>
    <x v="4"/>
    <n v="314.83"/>
    <s v="DL3425"/>
  </r>
  <r>
    <x v="23"/>
    <x v="4"/>
    <x v="2"/>
    <n v="666.95"/>
    <s v="SA7022"/>
  </r>
  <r>
    <x v="28"/>
    <x v="5"/>
    <x v="2"/>
    <n v="958.2"/>
    <s v="ET7440"/>
  </r>
  <r>
    <x v="59"/>
    <x v="2"/>
    <x v="0"/>
    <n v="717.54"/>
    <s v="AC7048"/>
  </r>
  <r>
    <x v="60"/>
    <x v="3"/>
    <x v="4"/>
    <n v="572.69000000000005"/>
    <s v="LH8665"/>
  </r>
  <r>
    <x v="61"/>
    <x v="3"/>
    <x v="2"/>
    <n v="137.91"/>
    <s v="AC3769"/>
  </r>
  <r>
    <x v="35"/>
    <x v="5"/>
    <x v="2"/>
    <n v="634.9"/>
    <s v="TG2024"/>
  </r>
  <r>
    <x v="51"/>
    <x v="0"/>
    <x v="4"/>
    <n v="841"/>
    <s v="AC8159"/>
  </r>
  <r>
    <x v="16"/>
    <x v="4"/>
    <x v="3"/>
    <n v="883.72"/>
    <s v="ET6494"/>
  </r>
  <r>
    <x v="24"/>
    <x v="5"/>
    <x v="3"/>
    <n v="519.87"/>
    <s v="DL8321"/>
  </r>
  <r>
    <x v="62"/>
    <x v="0"/>
    <x v="0"/>
    <n v="137.97999999999999"/>
    <s v="KL3479"/>
  </r>
  <r>
    <x v="22"/>
    <x v="4"/>
    <x v="1"/>
    <n v="399.36"/>
    <s v="LH7411"/>
  </r>
  <r>
    <x v="63"/>
    <x v="0"/>
    <x v="2"/>
    <n v="757.59"/>
    <s v="NZ4335"/>
  </r>
  <r>
    <x v="64"/>
    <x v="4"/>
    <x v="4"/>
    <n v="40.74"/>
    <s v="SA8401"/>
  </r>
  <r>
    <x v="9"/>
    <x v="2"/>
    <x v="0"/>
    <n v="450.69"/>
    <s v="EK9724"/>
  </r>
  <r>
    <x v="61"/>
    <x v="5"/>
    <x v="1"/>
    <n v="662.07"/>
    <s v="EK4646"/>
  </r>
  <r>
    <x v="65"/>
    <x v="5"/>
    <x v="1"/>
    <n v="573.58000000000004"/>
    <s v="WN5400"/>
  </r>
  <r>
    <x v="6"/>
    <x v="5"/>
    <x v="2"/>
    <n v="278.81"/>
    <s v="AM4031"/>
  </r>
  <r>
    <x v="9"/>
    <x v="2"/>
    <x v="0"/>
    <n v="283.14999999999998"/>
    <s v="BA7257"/>
  </r>
  <r>
    <x v="65"/>
    <x v="5"/>
    <x v="1"/>
    <n v="713.44"/>
    <s v="AZ9875"/>
  </r>
  <r>
    <x v="20"/>
    <x v="4"/>
    <x v="2"/>
    <n v="939.09"/>
    <s v="ET2520"/>
  </r>
  <r>
    <x v="18"/>
    <x v="4"/>
    <x v="1"/>
    <n v="871.04"/>
    <s v="ET71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D12" firstHeaderRow="1" firstDataRow="2" firstDataCol="1"/>
  <pivotFields count="6">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3"/>
        <item x="5"/>
        <item x="1"/>
        <item x="2"/>
        <item x="4"/>
        <item t="default"/>
      </items>
    </pivotField>
    <pivotField axis="axisCol" showAll="0">
      <items count="6">
        <item h="1" sd="0" x="4"/>
        <item sd="0" x="2"/>
        <item h="1" sd="0" x="0"/>
        <item sd="0" x="3"/>
        <item h="1" sd="0" x="1"/>
        <item t="default"/>
      </items>
    </pivotField>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5"/>
    <field x="0"/>
  </rowFields>
  <rowItems count="6">
    <i>
      <x v="1"/>
    </i>
    <i>
      <x v="2"/>
    </i>
    <i>
      <x v="3"/>
    </i>
    <i>
      <x v="4"/>
    </i>
    <i>
      <x v="5"/>
    </i>
    <i t="grand">
      <x/>
    </i>
  </rowItems>
  <colFields count="1">
    <field x="2"/>
  </colFields>
  <colItems count="3">
    <i>
      <x v="1"/>
    </i>
    <i>
      <x v="3"/>
    </i>
    <i t="grand">
      <x/>
    </i>
  </colItems>
  <dataFields count="1">
    <dataField name="Sum of Amount" fld="3" baseField="0"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nse_Category" sourceName="Expense_Category">
  <pivotTables>
    <pivotTable tabId="3" name="PivotTable4"/>
  </pivotTables>
  <data>
    <tabular pivotCacheId="1">
      <items count="6">
        <i x="0" s="1"/>
        <i x="3" s="1"/>
        <i x="5" s="1"/>
        <i x="1"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4"/>
  </pivotTables>
  <data>
    <tabular pivotCacheId="1">
      <items count="5">
        <i x="4"/>
        <i x="2" s="1"/>
        <i x="0"/>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nse_Category" cache="Slicer_Expense_Category" caption="Expense_Category" rowHeight="241300"/>
  <slicer name="Department" cache="Slicer_Department" caption="Department" rowHeight="241300"/>
</slicers>
</file>

<file path=xl/tables/table1.xml><?xml version="1.0" encoding="utf-8"?>
<table xmlns="http://schemas.openxmlformats.org/spreadsheetml/2006/main" id="1" name="Table1" displayName="Table1" ref="A4:F104" totalsRowShown="0" headerRowDxfId="5">
  <autoFilter ref="A4:F104"/>
  <tableColumns count="6">
    <tableColumn id="1" name="Date" dataDxfId="4"/>
    <tableColumn id="2" name="Expense_Category"/>
    <tableColumn id="3" name="Department"/>
    <tableColumn id="4" name="Amount"/>
    <tableColumn id="5" name="Invoice_Number"/>
    <tableColumn id="6" name="Description" dataDxfId="3">
      <calculatedColumnFormula>VLOOKUP(B5,ExpenseDescription!$A$1:$B$7,2,FALSE)</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id="3" name="Table3" displayName="Table3" ref="H6:J13" totalsRowCount="1">
  <autoFilter ref="H6:J12"/>
  <sortState ref="H4:I8">
    <sortCondition descending="1" ref="I3:I8"/>
  </sortState>
  <tableColumns count="3">
    <tableColumn id="1" name="Category" totalsRowLabel="Total"/>
    <tableColumn id="2" name="Total" totalsRowFunction="sum">
      <calculatedColumnFormula>SUMIF(Table1[Expense_Category],H7,Table1[Amount])</calculatedColumnFormula>
    </tableColumn>
    <tableColumn id="3" name="Description" dataDxfId="2">
      <calculatedColumnFormula>VLOOKUP(Table3[[#This Row],[Category]],ExpenseDescription!$A$1:$B$7,2,FALSE)</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H17:I23" totalsRowCount="1">
  <autoFilter ref="H17:I22"/>
  <sortState ref="H15:I19">
    <sortCondition descending="1" ref="I14:I19"/>
  </sortState>
  <tableColumns count="2">
    <tableColumn id="1" name="Department" totalsRowLabel="Total"/>
    <tableColumn id="2" name="Total" totalsRowFunction="sum">
      <calculatedColumnFormula>SUMIF(Table1[Department],H18,Table1[Amount])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tabSelected="1" workbookViewId="0">
      <selection sqref="A1:E3"/>
    </sheetView>
  </sheetViews>
  <sheetFormatPr defaultRowHeight="15" x14ac:dyDescent="0.25"/>
  <cols>
    <col min="1" max="1" width="18.28515625" bestFit="1" customWidth="1"/>
    <col min="2" max="2" width="17.5703125" bestFit="1" customWidth="1"/>
    <col min="3" max="3" width="11.7109375" bestFit="1" customWidth="1"/>
    <col min="4" max="4" width="8.140625" bestFit="1" customWidth="1"/>
    <col min="5" max="5" width="15.85546875" bestFit="1" customWidth="1"/>
  </cols>
  <sheetData>
    <row r="1" spans="1:10" ht="15" customHeight="1" x14ac:dyDescent="0.25">
      <c r="A1" s="20" t="s">
        <v>136</v>
      </c>
      <c r="B1" s="20"/>
      <c r="C1" s="20"/>
      <c r="D1" s="20"/>
      <c r="E1" s="20"/>
    </row>
    <row r="2" spans="1:10" x14ac:dyDescent="0.25">
      <c r="A2" s="20"/>
      <c r="B2" s="20"/>
      <c r="C2" s="20"/>
      <c r="D2" s="20"/>
      <c r="E2" s="20"/>
    </row>
    <row r="3" spans="1:10" x14ac:dyDescent="0.25">
      <c r="A3" s="21"/>
      <c r="B3" s="21"/>
      <c r="C3" s="21"/>
      <c r="D3" s="21"/>
      <c r="E3" s="21"/>
    </row>
    <row r="4" spans="1:10" x14ac:dyDescent="0.25">
      <c r="A4" s="14"/>
      <c r="B4" s="14"/>
      <c r="C4" s="14"/>
      <c r="D4" s="14"/>
      <c r="E4" s="14"/>
    </row>
    <row r="5" spans="1:10" x14ac:dyDescent="0.25">
      <c r="A5" s="14"/>
      <c r="B5" s="14"/>
      <c r="C5" s="14"/>
      <c r="D5" s="14"/>
      <c r="E5" s="14"/>
    </row>
    <row r="6" spans="1:10" x14ac:dyDescent="0.25">
      <c r="A6" s="1" t="s">
        <v>0</v>
      </c>
      <c r="B6" s="1" t="s">
        <v>1</v>
      </c>
      <c r="C6" s="1" t="s">
        <v>2</v>
      </c>
      <c r="D6" s="1" t="s">
        <v>3</v>
      </c>
      <c r="E6" s="1" t="s">
        <v>4</v>
      </c>
    </row>
    <row r="7" spans="1:10" x14ac:dyDescent="0.25">
      <c r="A7" s="2">
        <v>45663</v>
      </c>
      <c r="B7" t="s">
        <v>5</v>
      </c>
      <c r="C7" t="s">
        <v>11</v>
      </c>
      <c r="D7">
        <v>879.99</v>
      </c>
      <c r="E7" t="s">
        <v>16</v>
      </c>
    </row>
    <row r="8" spans="1:10" x14ac:dyDescent="0.25">
      <c r="A8" s="2">
        <v>45710</v>
      </c>
      <c r="B8" t="s">
        <v>5</v>
      </c>
      <c r="C8" t="s">
        <v>12</v>
      </c>
      <c r="D8">
        <v>194.03</v>
      </c>
      <c r="E8" t="s">
        <v>17</v>
      </c>
    </row>
    <row r="9" spans="1:10" x14ac:dyDescent="0.25">
      <c r="A9" s="2">
        <v>45767</v>
      </c>
      <c r="B9" t="s">
        <v>6</v>
      </c>
      <c r="C9" t="s">
        <v>11</v>
      </c>
      <c r="D9">
        <v>419.44</v>
      </c>
      <c r="E9" t="s">
        <v>18</v>
      </c>
      <c r="H9" s="15"/>
      <c r="I9" s="15"/>
      <c r="J9" s="15"/>
    </row>
    <row r="10" spans="1:10" x14ac:dyDescent="0.25">
      <c r="A10" s="2">
        <v>45710</v>
      </c>
      <c r="B10" t="s">
        <v>7</v>
      </c>
      <c r="C10" t="s">
        <v>12</v>
      </c>
      <c r="D10">
        <v>332.72</v>
      </c>
      <c r="E10" t="s">
        <v>19</v>
      </c>
      <c r="H10" s="15"/>
      <c r="I10" s="15"/>
      <c r="J10" s="15"/>
    </row>
    <row r="11" spans="1:10" x14ac:dyDescent="0.25">
      <c r="A11" s="2">
        <v>45672</v>
      </c>
      <c r="B11" t="s">
        <v>8</v>
      </c>
      <c r="C11" t="s">
        <v>13</v>
      </c>
      <c r="D11">
        <v>253.5</v>
      </c>
      <c r="E11" t="s">
        <v>20</v>
      </c>
      <c r="H11" s="15"/>
      <c r="I11" s="15"/>
      <c r="J11" s="15"/>
    </row>
    <row r="12" spans="1:10" x14ac:dyDescent="0.25">
      <c r="A12" s="2">
        <v>45729</v>
      </c>
      <c r="B12" t="s">
        <v>9</v>
      </c>
      <c r="C12" t="s">
        <v>12</v>
      </c>
      <c r="D12">
        <v>859.68</v>
      </c>
      <c r="E12" t="s">
        <v>21</v>
      </c>
      <c r="H12" s="15"/>
      <c r="I12" s="15"/>
      <c r="J12" s="15"/>
    </row>
    <row r="13" spans="1:10" x14ac:dyDescent="0.25">
      <c r="A13" s="2">
        <v>45768</v>
      </c>
      <c r="B13" t="s">
        <v>9</v>
      </c>
      <c r="C13" t="s">
        <v>13</v>
      </c>
      <c r="D13">
        <v>146.27000000000001</v>
      </c>
      <c r="E13" t="s">
        <v>22</v>
      </c>
      <c r="H13" s="15"/>
      <c r="I13" s="15"/>
      <c r="J13" s="15"/>
    </row>
    <row r="14" spans="1:10" x14ac:dyDescent="0.25">
      <c r="A14" s="2">
        <v>45734</v>
      </c>
      <c r="B14" t="s">
        <v>7</v>
      </c>
      <c r="C14" t="s">
        <v>13</v>
      </c>
      <c r="D14">
        <v>210.5</v>
      </c>
      <c r="E14" t="s">
        <v>23</v>
      </c>
      <c r="H14" s="15"/>
      <c r="I14" s="15"/>
      <c r="J14" s="15"/>
    </row>
    <row r="15" spans="1:10" x14ac:dyDescent="0.25">
      <c r="A15" s="2">
        <v>45781</v>
      </c>
      <c r="B15" t="s">
        <v>6</v>
      </c>
      <c r="C15" t="s">
        <v>14</v>
      </c>
      <c r="D15">
        <v>692.45</v>
      </c>
      <c r="E15" t="s">
        <v>24</v>
      </c>
      <c r="H15" s="15"/>
      <c r="I15" s="15"/>
      <c r="J15" s="15"/>
    </row>
    <row r="16" spans="1:10" x14ac:dyDescent="0.25">
      <c r="A16" s="2">
        <v>45718</v>
      </c>
      <c r="B16" t="s">
        <v>6</v>
      </c>
      <c r="C16" t="s">
        <v>14</v>
      </c>
      <c r="D16">
        <v>183.16</v>
      </c>
      <c r="E16" t="s">
        <v>25</v>
      </c>
    </row>
    <row r="17" spans="1:5" x14ac:dyDescent="0.25">
      <c r="A17" s="2">
        <v>45775</v>
      </c>
      <c r="B17" t="s">
        <v>10</v>
      </c>
      <c r="C17" t="s">
        <v>12</v>
      </c>
      <c r="D17">
        <v>371.48</v>
      </c>
      <c r="E17" t="s">
        <v>26</v>
      </c>
    </row>
    <row r="18" spans="1:5" x14ac:dyDescent="0.25">
      <c r="A18" s="2">
        <v>45668</v>
      </c>
      <c r="B18" t="s">
        <v>9</v>
      </c>
      <c r="C18" t="s">
        <v>13</v>
      </c>
      <c r="D18">
        <v>77.52</v>
      </c>
      <c r="E18" t="s">
        <v>27</v>
      </c>
    </row>
    <row r="19" spans="1:5" x14ac:dyDescent="0.25">
      <c r="A19" s="2">
        <v>45677</v>
      </c>
      <c r="B19" t="s">
        <v>8</v>
      </c>
      <c r="C19" t="s">
        <v>15</v>
      </c>
      <c r="D19">
        <v>898.63</v>
      </c>
      <c r="E19" t="s">
        <v>28</v>
      </c>
    </row>
    <row r="20" spans="1:5" x14ac:dyDescent="0.25">
      <c r="A20" s="2">
        <v>45672</v>
      </c>
      <c r="B20" t="s">
        <v>5</v>
      </c>
      <c r="C20" t="s">
        <v>15</v>
      </c>
      <c r="D20">
        <v>746.86</v>
      </c>
      <c r="E20" t="s">
        <v>29</v>
      </c>
    </row>
    <row r="21" spans="1:5" x14ac:dyDescent="0.25">
      <c r="A21" s="2">
        <v>45662</v>
      </c>
      <c r="B21" t="s">
        <v>6</v>
      </c>
      <c r="C21" t="s">
        <v>12</v>
      </c>
      <c r="D21">
        <v>237.47</v>
      </c>
      <c r="E21" t="s">
        <v>30</v>
      </c>
    </row>
    <row r="22" spans="1:5" x14ac:dyDescent="0.25">
      <c r="A22" s="2">
        <v>45726</v>
      </c>
      <c r="B22" t="s">
        <v>6</v>
      </c>
      <c r="C22" t="s">
        <v>15</v>
      </c>
      <c r="D22">
        <v>178.1</v>
      </c>
      <c r="E22" t="s">
        <v>31</v>
      </c>
    </row>
    <row r="23" spans="1:5" x14ac:dyDescent="0.25">
      <c r="A23" s="2">
        <v>45745</v>
      </c>
      <c r="B23" t="s">
        <v>5</v>
      </c>
      <c r="C23" t="s">
        <v>12</v>
      </c>
      <c r="D23">
        <v>640.65</v>
      </c>
      <c r="E23" t="s">
        <v>32</v>
      </c>
    </row>
    <row r="24" spans="1:5" x14ac:dyDescent="0.25">
      <c r="A24" s="2">
        <v>45731</v>
      </c>
      <c r="B24" t="s">
        <v>7</v>
      </c>
      <c r="C24" t="s">
        <v>11</v>
      </c>
      <c r="D24">
        <v>428.01</v>
      </c>
      <c r="E24" t="s">
        <v>33</v>
      </c>
    </row>
    <row r="25" spans="1:5" x14ac:dyDescent="0.25">
      <c r="A25" s="2">
        <v>45702</v>
      </c>
      <c r="B25" t="s">
        <v>9</v>
      </c>
      <c r="C25" t="s">
        <v>12</v>
      </c>
      <c r="D25">
        <v>297.55</v>
      </c>
      <c r="E25" t="s">
        <v>34</v>
      </c>
    </row>
    <row r="26" spans="1:5" x14ac:dyDescent="0.25">
      <c r="A26" s="2">
        <v>45776</v>
      </c>
      <c r="B26" t="s">
        <v>9</v>
      </c>
      <c r="C26" t="s">
        <v>15</v>
      </c>
      <c r="D26">
        <v>231.17</v>
      </c>
      <c r="E26" t="s">
        <v>35</v>
      </c>
    </row>
    <row r="27" spans="1:5" x14ac:dyDescent="0.25">
      <c r="A27" s="2">
        <v>45767</v>
      </c>
      <c r="B27" t="s">
        <v>9</v>
      </c>
      <c r="C27" t="s">
        <v>12</v>
      </c>
      <c r="D27">
        <v>967.09</v>
      </c>
      <c r="E27" t="s">
        <v>36</v>
      </c>
    </row>
    <row r="28" spans="1:5" x14ac:dyDescent="0.25">
      <c r="A28" s="2">
        <v>45749</v>
      </c>
      <c r="B28" t="s">
        <v>6</v>
      </c>
      <c r="C28" t="s">
        <v>11</v>
      </c>
      <c r="D28">
        <v>520.09</v>
      </c>
      <c r="E28" t="s">
        <v>37</v>
      </c>
    </row>
    <row r="29" spans="1:5" x14ac:dyDescent="0.25">
      <c r="A29" s="2">
        <v>45790</v>
      </c>
      <c r="B29" t="s">
        <v>6</v>
      </c>
      <c r="C29" t="s">
        <v>13</v>
      </c>
      <c r="D29">
        <v>531.01</v>
      </c>
      <c r="E29" t="s">
        <v>38</v>
      </c>
    </row>
    <row r="30" spans="1:5" x14ac:dyDescent="0.25">
      <c r="A30" s="2">
        <v>45744</v>
      </c>
      <c r="B30" t="s">
        <v>8</v>
      </c>
      <c r="C30" t="s">
        <v>15</v>
      </c>
      <c r="D30">
        <v>251.27</v>
      </c>
      <c r="E30" t="s">
        <v>39</v>
      </c>
    </row>
    <row r="31" spans="1:5" x14ac:dyDescent="0.25">
      <c r="A31" s="2">
        <v>45735</v>
      </c>
      <c r="B31" t="s">
        <v>5</v>
      </c>
      <c r="C31" t="s">
        <v>15</v>
      </c>
      <c r="D31">
        <v>61.52</v>
      </c>
      <c r="E31" t="s">
        <v>40</v>
      </c>
    </row>
    <row r="32" spans="1:5" x14ac:dyDescent="0.25">
      <c r="A32" s="2">
        <v>45773</v>
      </c>
      <c r="B32" t="s">
        <v>8</v>
      </c>
      <c r="C32" t="s">
        <v>11</v>
      </c>
      <c r="D32">
        <v>51.57</v>
      </c>
      <c r="E32" t="s">
        <v>41</v>
      </c>
    </row>
    <row r="33" spans="1:5" x14ac:dyDescent="0.25">
      <c r="A33" s="2">
        <v>45748</v>
      </c>
      <c r="B33" t="s">
        <v>8</v>
      </c>
      <c r="C33" t="s">
        <v>15</v>
      </c>
      <c r="D33">
        <v>391.17</v>
      </c>
      <c r="E33" t="s">
        <v>42</v>
      </c>
    </row>
    <row r="34" spans="1:5" x14ac:dyDescent="0.25">
      <c r="A34" s="2">
        <v>45666</v>
      </c>
      <c r="B34" t="s">
        <v>7</v>
      </c>
      <c r="C34" t="s">
        <v>14</v>
      </c>
      <c r="D34">
        <v>735.27</v>
      </c>
      <c r="E34" t="s">
        <v>43</v>
      </c>
    </row>
    <row r="35" spans="1:5" x14ac:dyDescent="0.25">
      <c r="A35" s="2">
        <v>45703</v>
      </c>
      <c r="B35" t="s">
        <v>7</v>
      </c>
      <c r="C35" t="s">
        <v>14</v>
      </c>
      <c r="D35">
        <v>217.99</v>
      </c>
      <c r="E35" t="s">
        <v>44</v>
      </c>
    </row>
    <row r="36" spans="1:5" x14ac:dyDescent="0.25">
      <c r="A36" s="2">
        <v>45698</v>
      </c>
      <c r="B36" t="s">
        <v>5</v>
      </c>
      <c r="C36" t="s">
        <v>11</v>
      </c>
      <c r="D36">
        <v>799.52</v>
      </c>
      <c r="E36" t="s">
        <v>45</v>
      </c>
    </row>
    <row r="37" spans="1:5" x14ac:dyDescent="0.25">
      <c r="A37" s="2">
        <v>45725</v>
      </c>
      <c r="B37" t="s">
        <v>5</v>
      </c>
      <c r="C37" t="s">
        <v>12</v>
      </c>
      <c r="D37">
        <v>970.74</v>
      </c>
      <c r="E37" t="s">
        <v>46</v>
      </c>
    </row>
    <row r="38" spans="1:5" x14ac:dyDescent="0.25">
      <c r="A38" s="2">
        <v>45735</v>
      </c>
      <c r="B38" t="s">
        <v>5</v>
      </c>
      <c r="C38" t="s">
        <v>12</v>
      </c>
      <c r="D38">
        <v>965.47</v>
      </c>
      <c r="E38" t="s">
        <v>47</v>
      </c>
    </row>
    <row r="39" spans="1:5" x14ac:dyDescent="0.25">
      <c r="A39" s="2">
        <v>45747</v>
      </c>
      <c r="B39" t="s">
        <v>8</v>
      </c>
      <c r="C39" t="s">
        <v>14</v>
      </c>
      <c r="D39">
        <v>423.96</v>
      </c>
      <c r="E39" t="s">
        <v>48</v>
      </c>
    </row>
    <row r="40" spans="1:5" x14ac:dyDescent="0.25">
      <c r="A40" s="2">
        <v>45747</v>
      </c>
      <c r="B40" t="s">
        <v>6</v>
      </c>
      <c r="C40" t="s">
        <v>14</v>
      </c>
      <c r="D40">
        <v>521.70000000000005</v>
      </c>
      <c r="E40" t="s">
        <v>49</v>
      </c>
    </row>
    <row r="41" spans="1:5" x14ac:dyDescent="0.25">
      <c r="A41" s="2">
        <v>45734</v>
      </c>
      <c r="B41" t="s">
        <v>8</v>
      </c>
      <c r="C41" t="s">
        <v>11</v>
      </c>
      <c r="D41">
        <v>323.01</v>
      </c>
      <c r="E41" t="s">
        <v>50</v>
      </c>
    </row>
    <row r="42" spans="1:5" x14ac:dyDescent="0.25">
      <c r="A42" s="2">
        <v>45692</v>
      </c>
      <c r="B42" t="s">
        <v>10</v>
      </c>
      <c r="C42" t="s">
        <v>14</v>
      </c>
      <c r="D42">
        <v>256.14999999999998</v>
      </c>
      <c r="E42" t="s">
        <v>51</v>
      </c>
    </row>
    <row r="43" spans="1:5" x14ac:dyDescent="0.25">
      <c r="A43" s="2">
        <v>45783</v>
      </c>
      <c r="B43" t="s">
        <v>8</v>
      </c>
      <c r="C43" t="s">
        <v>15</v>
      </c>
      <c r="D43">
        <v>894.58</v>
      </c>
      <c r="E43" t="s">
        <v>52</v>
      </c>
    </row>
    <row r="44" spans="1:5" x14ac:dyDescent="0.25">
      <c r="A44" s="2">
        <v>45680</v>
      </c>
      <c r="B44" t="s">
        <v>10</v>
      </c>
      <c r="C44" t="s">
        <v>13</v>
      </c>
      <c r="D44">
        <v>27.88</v>
      </c>
      <c r="E44" t="s">
        <v>53</v>
      </c>
    </row>
    <row r="45" spans="1:5" x14ac:dyDescent="0.25">
      <c r="A45" s="2">
        <v>45737</v>
      </c>
      <c r="B45" t="s">
        <v>7</v>
      </c>
      <c r="C45" t="s">
        <v>12</v>
      </c>
      <c r="D45">
        <v>823.8</v>
      </c>
      <c r="E45" t="s">
        <v>54</v>
      </c>
    </row>
    <row r="46" spans="1:5" x14ac:dyDescent="0.25">
      <c r="A46" s="2">
        <v>45725</v>
      </c>
      <c r="B46" t="s">
        <v>8</v>
      </c>
      <c r="C46" t="s">
        <v>11</v>
      </c>
      <c r="D46">
        <v>921.63</v>
      </c>
      <c r="E46" t="s">
        <v>55</v>
      </c>
    </row>
    <row r="47" spans="1:5" x14ac:dyDescent="0.25">
      <c r="A47" s="2">
        <v>45673</v>
      </c>
      <c r="B47" t="s">
        <v>8</v>
      </c>
      <c r="C47" t="s">
        <v>15</v>
      </c>
      <c r="D47">
        <v>107.79</v>
      </c>
      <c r="E47" t="s">
        <v>56</v>
      </c>
    </row>
    <row r="48" spans="1:5" x14ac:dyDescent="0.25">
      <c r="A48" s="2">
        <v>45701</v>
      </c>
      <c r="B48" t="s">
        <v>8</v>
      </c>
      <c r="C48" t="s">
        <v>13</v>
      </c>
      <c r="D48">
        <v>827.14</v>
      </c>
      <c r="E48" t="s">
        <v>57</v>
      </c>
    </row>
    <row r="49" spans="1:5" x14ac:dyDescent="0.25">
      <c r="A49" s="2">
        <v>45728</v>
      </c>
      <c r="B49" t="s">
        <v>7</v>
      </c>
      <c r="C49" t="s">
        <v>13</v>
      </c>
      <c r="D49">
        <v>552.54999999999995</v>
      </c>
      <c r="E49" t="s">
        <v>58</v>
      </c>
    </row>
    <row r="50" spans="1:5" x14ac:dyDescent="0.25">
      <c r="A50" s="2">
        <v>45731</v>
      </c>
      <c r="B50" t="s">
        <v>8</v>
      </c>
      <c r="C50" t="s">
        <v>15</v>
      </c>
      <c r="D50">
        <v>391.82</v>
      </c>
      <c r="E50" t="s">
        <v>59</v>
      </c>
    </row>
    <row r="51" spans="1:5" x14ac:dyDescent="0.25">
      <c r="A51" s="2">
        <v>45712</v>
      </c>
      <c r="B51" t="s">
        <v>5</v>
      </c>
      <c r="C51" t="s">
        <v>13</v>
      </c>
      <c r="D51">
        <v>911.9</v>
      </c>
      <c r="E51" t="s">
        <v>60</v>
      </c>
    </row>
    <row r="52" spans="1:5" x14ac:dyDescent="0.25">
      <c r="A52" s="2">
        <v>45743</v>
      </c>
      <c r="B52" t="s">
        <v>7</v>
      </c>
      <c r="C52" t="s">
        <v>13</v>
      </c>
      <c r="D52">
        <v>696.84</v>
      </c>
      <c r="E52" t="s">
        <v>61</v>
      </c>
    </row>
    <row r="53" spans="1:5" x14ac:dyDescent="0.25">
      <c r="A53" s="2">
        <v>45697</v>
      </c>
      <c r="B53" t="s">
        <v>7</v>
      </c>
      <c r="C53" t="s">
        <v>14</v>
      </c>
      <c r="D53">
        <v>939.7</v>
      </c>
      <c r="E53" t="s">
        <v>62</v>
      </c>
    </row>
    <row r="54" spans="1:5" x14ac:dyDescent="0.25">
      <c r="A54" s="2">
        <v>45665</v>
      </c>
      <c r="B54" t="s">
        <v>7</v>
      </c>
      <c r="C54" t="s">
        <v>12</v>
      </c>
      <c r="D54">
        <v>913.03</v>
      </c>
      <c r="E54" t="s">
        <v>63</v>
      </c>
    </row>
    <row r="55" spans="1:5" x14ac:dyDescent="0.25">
      <c r="A55" s="2">
        <v>45699</v>
      </c>
      <c r="B55" t="s">
        <v>7</v>
      </c>
      <c r="C55" t="s">
        <v>12</v>
      </c>
      <c r="D55">
        <v>747.18</v>
      </c>
      <c r="E55" t="s">
        <v>64</v>
      </c>
    </row>
    <row r="56" spans="1:5" x14ac:dyDescent="0.25">
      <c r="A56" s="2">
        <v>45748</v>
      </c>
      <c r="B56" t="s">
        <v>6</v>
      </c>
      <c r="C56" t="s">
        <v>11</v>
      </c>
      <c r="D56">
        <v>230.55</v>
      </c>
      <c r="E56" t="s">
        <v>65</v>
      </c>
    </row>
    <row r="57" spans="1:5" x14ac:dyDescent="0.25">
      <c r="A57" s="2">
        <v>45734</v>
      </c>
      <c r="B57" t="s">
        <v>7</v>
      </c>
      <c r="C57" t="s">
        <v>13</v>
      </c>
      <c r="D57">
        <v>281.12</v>
      </c>
      <c r="E57" t="s">
        <v>66</v>
      </c>
    </row>
    <row r="58" spans="1:5" x14ac:dyDescent="0.25">
      <c r="A58" s="2">
        <v>45730</v>
      </c>
      <c r="B58" t="s">
        <v>9</v>
      </c>
      <c r="C58" t="s">
        <v>13</v>
      </c>
      <c r="D58">
        <v>229.57</v>
      </c>
      <c r="E58" t="s">
        <v>67</v>
      </c>
    </row>
    <row r="59" spans="1:5" x14ac:dyDescent="0.25">
      <c r="A59" s="2">
        <v>45715</v>
      </c>
      <c r="B59" t="s">
        <v>9</v>
      </c>
      <c r="C59" t="s">
        <v>14</v>
      </c>
      <c r="D59">
        <v>786.24</v>
      </c>
      <c r="E59" t="s">
        <v>68</v>
      </c>
    </row>
    <row r="60" spans="1:5" x14ac:dyDescent="0.25">
      <c r="A60" s="2">
        <v>45681</v>
      </c>
      <c r="B60" t="s">
        <v>7</v>
      </c>
      <c r="C60" t="s">
        <v>12</v>
      </c>
      <c r="D60">
        <v>972.16</v>
      </c>
      <c r="E60" t="s">
        <v>69</v>
      </c>
    </row>
    <row r="61" spans="1:5" x14ac:dyDescent="0.25">
      <c r="A61" s="2">
        <v>45683</v>
      </c>
      <c r="B61" t="s">
        <v>8</v>
      </c>
      <c r="C61" t="s">
        <v>13</v>
      </c>
      <c r="D61">
        <v>970.25</v>
      </c>
      <c r="E61" t="s">
        <v>70</v>
      </c>
    </row>
    <row r="62" spans="1:5" x14ac:dyDescent="0.25">
      <c r="A62" s="2">
        <v>45763</v>
      </c>
      <c r="B62" t="s">
        <v>7</v>
      </c>
      <c r="C62" t="s">
        <v>15</v>
      </c>
      <c r="D62">
        <v>979.62</v>
      </c>
      <c r="E62" t="s">
        <v>71</v>
      </c>
    </row>
    <row r="63" spans="1:5" x14ac:dyDescent="0.25">
      <c r="A63" s="2">
        <v>45733</v>
      </c>
      <c r="B63" t="s">
        <v>7</v>
      </c>
      <c r="C63" t="s">
        <v>11</v>
      </c>
      <c r="D63">
        <v>599.79</v>
      </c>
      <c r="E63" t="s">
        <v>72</v>
      </c>
    </row>
    <row r="64" spans="1:5" x14ac:dyDescent="0.25">
      <c r="A64" s="2">
        <v>45663</v>
      </c>
      <c r="B64" t="s">
        <v>6</v>
      </c>
      <c r="C64" t="s">
        <v>15</v>
      </c>
      <c r="D64">
        <v>381.29</v>
      </c>
      <c r="E64" t="s">
        <v>73</v>
      </c>
    </row>
    <row r="65" spans="1:5" x14ac:dyDescent="0.25">
      <c r="A65" s="2">
        <v>45690</v>
      </c>
      <c r="B65" t="s">
        <v>8</v>
      </c>
      <c r="C65" t="s">
        <v>11</v>
      </c>
      <c r="D65">
        <v>431.61</v>
      </c>
      <c r="E65" t="s">
        <v>74</v>
      </c>
    </row>
    <row r="66" spans="1:5" x14ac:dyDescent="0.25">
      <c r="A66" s="2">
        <v>45698</v>
      </c>
      <c r="B66" t="s">
        <v>8</v>
      </c>
      <c r="C66" t="s">
        <v>15</v>
      </c>
      <c r="D66">
        <v>520.61</v>
      </c>
      <c r="E66" t="s">
        <v>75</v>
      </c>
    </row>
    <row r="67" spans="1:5" x14ac:dyDescent="0.25">
      <c r="A67" s="2">
        <v>45718</v>
      </c>
      <c r="B67" t="s">
        <v>5</v>
      </c>
      <c r="C67" t="s">
        <v>12</v>
      </c>
      <c r="D67">
        <v>94.54</v>
      </c>
      <c r="E67" t="s">
        <v>76</v>
      </c>
    </row>
    <row r="68" spans="1:5" x14ac:dyDescent="0.25">
      <c r="A68" s="2">
        <v>45724</v>
      </c>
      <c r="B68" t="s">
        <v>6</v>
      </c>
      <c r="C68" t="s">
        <v>15</v>
      </c>
      <c r="D68">
        <v>173.03</v>
      </c>
      <c r="E68" t="s">
        <v>77</v>
      </c>
    </row>
    <row r="69" spans="1:5" x14ac:dyDescent="0.25">
      <c r="A69" s="2">
        <v>45690</v>
      </c>
      <c r="B69" t="s">
        <v>9</v>
      </c>
      <c r="C69" t="s">
        <v>13</v>
      </c>
      <c r="D69">
        <v>485.72</v>
      </c>
      <c r="E69" t="s">
        <v>78</v>
      </c>
    </row>
    <row r="70" spans="1:5" x14ac:dyDescent="0.25">
      <c r="A70" s="2">
        <v>45759</v>
      </c>
      <c r="B70" t="s">
        <v>6</v>
      </c>
      <c r="C70" t="s">
        <v>14</v>
      </c>
      <c r="D70">
        <v>289.99</v>
      </c>
      <c r="E70" t="s">
        <v>79</v>
      </c>
    </row>
    <row r="71" spans="1:5" x14ac:dyDescent="0.25">
      <c r="A71" s="2">
        <v>45782</v>
      </c>
      <c r="B71" t="s">
        <v>8</v>
      </c>
      <c r="C71" t="s">
        <v>12</v>
      </c>
      <c r="D71">
        <v>25.09</v>
      </c>
      <c r="E71" t="s">
        <v>80</v>
      </c>
    </row>
    <row r="72" spans="1:5" x14ac:dyDescent="0.25">
      <c r="A72" s="2">
        <v>45777</v>
      </c>
      <c r="B72" t="s">
        <v>10</v>
      </c>
      <c r="C72" t="s">
        <v>14</v>
      </c>
      <c r="D72">
        <v>713.46</v>
      </c>
      <c r="E72" t="s">
        <v>81</v>
      </c>
    </row>
    <row r="73" spans="1:5" x14ac:dyDescent="0.25">
      <c r="A73" s="2">
        <v>45673</v>
      </c>
      <c r="B73" t="s">
        <v>8</v>
      </c>
      <c r="C73" t="s">
        <v>14</v>
      </c>
      <c r="D73">
        <v>753.11</v>
      </c>
      <c r="E73" t="s">
        <v>82</v>
      </c>
    </row>
    <row r="74" spans="1:5" x14ac:dyDescent="0.25">
      <c r="A74" s="2">
        <v>45737</v>
      </c>
      <c r="B74" t="s">
        <v>6</v>
      </c>
      <c r="C74" t="s">
        <v>14</v>
      </c>
      <c r="D74">
        <v>222.94</v>
      </c>
      <c r="E74" t="s">
        <v>83</v>
      </c>
    </row>
    <row r="75" spans="1:5" x14ac:dyDescent="0.25">
      <c r="A75" s="2">
        <v>45728</v>
      </c>
      <c r="B75" t="s">
        <v>10</v>
      </c>
      <c r="C75" t="s">
        <v>11</v>
      </c>
      <c r="D75">
        <v>203.62</v>
      </c>
      <c r="E75" t="s">
        <v>84</v>
      </c>
    </row>
    <row r="76" spans="1:5" x14ac:dyDescent="0.25">
      <c r="A76" s="2">
        <v>45709</v>
      </c>
      <c r="B76" t="s">
        <v>6</v>
      </c>
      <c r="C76" t="s">
        <v>12</v>
      </c>
      <c r="D76">
        <v>878.41</v>
      </c>
      <c r="E76" t="s">
        <v>85</v>
      </c>
    </row>
    <row r="77" spans="1:5" x14ac:dyDescent="0.25">
      <c r="A77" s="2">
        <v>45685</v>
      </c>
      <c r="B77" t="s">
        <v>7</v>
      </c>
      <c r="C77" t="s">
        <v>15</v>
      </c>
      <c r="D77">
        <v>9.19</v>
      </c>
      <c r="E77" t="s">
        <v>86</v>
      </c>
    </row>
    <row r="78" spans="1:5" x14ac:dyDescent="0.25">
      <c r="A78" s="2">
        <v>45691</v>
      </c>
      <c r="B78" t="s">
        <v>7</v>
      </c>
      <c r="C78" t="s">
        <v>12</v>
      </c>
      <c r="D78">
        <v>351.64</v>
      </c>
      <c r="E78" t="s">
        <v>87</v>
      </c>
    </row>
    <row r="79" spans="1:5" x14ac:dyDescent="0.25">
      <c r="A79" s="2">
        <v>45694</v>
      </c>
      <c r="B79" t="s">
        <v>10</v>
      </c>
      <c r="C79" t="s">
        <v>14</v>
      </c>
      <c r="D79">
        <v>65.52</v>
      </c>
      <c r="E79" t="s">
        <v>88</v>
      </c>
    </row>
    <row r="80" spans="1:5" x14ac:dyDescent="0.25">
      <c r="A80" s="2">
        <v>45766</v>
      </c>
      <c r="B80" t="s">
        <v>5</v>
      </c>
      <c r="C80" t="s">
        <v>14</v>
      </c>
      <c r="D80">
        <v>720.8</v>
      </c>
      <c r="E80" t="s">
        <v>89</v>
      </c>
    </row>
    <row r="81" spans="1:5" x14ac:dyDescent="0.25">
      <c r="A81" s="2">
        <v>45715</v>
      </c>
      <c r="B81" t="s">
        <v>9</v>
      </c>
      <c r="C81" t="s">
        <v>12</v>
      </c>
      <c r="D81">
        <v>875.85</v>
      </c>
      <c r="E81" t="s">
        <v>90</v>
      </c>
    </row>
    <row r="82" spans="1:5" x14ac:dyDescent="0.25">
      <c r="A82" s="2">
        <v>45768</v>
      </c>
      <c r="B82" t="s">
        <v>8</v>
      </c>
      <c r="C82" t="s">
        <v>14</v>
      </c>
      <c r="D82">
        <v>612.36</v>
      </c>
      <c r="E82" t="s">
        <v>91</v>
      </c>
    </row>
    <row r="83" spans="1:5" x14ac:dyDescent="0.25">
      <c r="A83" s="2">
        <v>45788</v>
      </c>
      <c r="B83" t="s">
        <v>7</v>
      </c>
      <c r="C83" t="s">
        <v>15</v>
      </c>
      <c r="D83">
        <v>595.21</v>
      </c>
      <c r="E83" t="s">
        <v>92</v>
      </c>
    </row>
    <row r="84" spans="1:5" x14ac:dyDescent="0.25">
      <c r="A84" s="2">
        <v>45693</v>
      </c>
      <c r="B84" t="s">
        <v>7</v>
      </c>
      <c r="C84" t="s">
        <v>15</v>
      </c>
      <c r="D84">
        <v>170.33</v>
      </c>
      <c r="E84" t="s">
        <v>93</v>
      </c>
    </row>
    <row r="85" spans="1:5" x14ac:dyDescent="0.25">
      <c r="A85" s="2">
        <v>45747</v>
      </c>
      <c r="B85" t="s">
        <v>8</v>
      </c>
      <c r="C85" t="s">
        <v>15</v>
      </c>
      <c r="D85">
        <v>314.83</v>
      </c>
      <c r="E85" t="s">
        <v>94</v>
      </c>
    </row>
    <row r="86" spans="1:5" x14ac:dyDescent="0.25">
      <c r="A86" s="2">
        <v>45748</v>
      </c>
      <c r="B86" t="s">
        <v>9</v>
      </c>
      <c r="C86" t="s">
        <v>13</v>
      </c>
      <c r="D86">
        <v>666.95</v>
      </c>
      <c r="E86" t="s">
        <v>95</v>
      </c>
    </row>
    <row r="87" spans="1:5" x14ac:dyDescent="0.25">
      <c r="A87" s="2">
        <v>45747</v>
      </c>
      <c r="B87" t="s">
        <v>10</v>
      </c>
      <c r="C87" t="s">
        <v>13</v>
      </c>
      <c r="D87">
        <v>958.2</v>
      </c>
      <c r="E87" t="s">
        <v>96</v>
      </c>
    </row>
    <row r="88" spans="1:5" x14ac:dyDescent="0.25">
      <c r="A88" s="2">
        <v>45779</v>
      </c>
      <c r="B88" t="s">
        <v>7</v>
      </c>
      <c r="C88" t="s">
        <v>11</v>
      </c>
      <c r="D88">
        <v>717.54</v>
      </c>
      <c r="E88" t="s">
        <v>97</v>
      </c>
    </row>
    <row r="89" spans="1:5" x14ac:dyDescent="0.25">
      <c r="A89" s="2">
        <v>45753</v>
      </c>
      <c r="B89" t="s">
        <v>8</v>
      </c>
      <c r="C89" t="s">
        <v>15</v>
      </c>
      <c r="D89">
        <v>572.69000000000005</v>
      </c>
      <c r="E89" t="s">
        <v>98</v>
      </c>
    </row>
    <row r="90" spans="1:5" x14ac:dyDescent="0.25">
      <c r="A90" s="2">
        <v>45661</v>
      </c>
      <c r="B90" t="s">
        <v>8</v>
      </c>
      <c r="C90" t="s">
        <v>13</v>
      </c>
      <c r="D90">
        <v>137.91</v>
      </c>
      <c r="E90" t="s">
        <v>99</v>
      </c>
    </row>
    <row r="91" spans="1:5" x14ac:dyDescent="0.25">
      <c r="A91" s="2">
        <v>45728</v>
      </c>
      <c r="B91" t="s">
        <v>10</v>
      </c>
      <c r="C91" t="s">
        <v>13</v>
      </c>
      <c r="D91">
        <v>634.9</v>
      </c>
      <c r="E91" t="s">
        <v>100</v>
      </c>
    </row>
    <row r="92" spans="1:5" x14ac:dyDescent="0.25">
      <c r="A92" s="2">
        <v>45777</v>
      </c>
      <c r="B92" t="s">
        <v>5</v>
      </c>
      <c r="C92" t="s">
        <v>15</v>
      </c>
      <c r="D92">
        <v>841</v>
      </c>
      <c r="E92" t="s">
        <v>101</v>
      </c>
    </row>
    <row r="93" spans="1:5" x14ac:dyDescent="0.25">
      <c r="A93" s="2">
        <v>45702</v>
      </c>
      <c r="B93" t="s">
        <v>9</v>
      </c>
      <c r="C93" t="s">
        <v>14</v>
      </c>
      <c r="D93">
        <v>883.72</v>
      </c>
      <c r="E93" t="s">
        <v>102</v>
      </c>
    </row>
    <row r="94" spans="1:5" x14ac:dyDescent="0.25">
      <c r="A94" s="2">
        <v>45666</v>
      </c>
      <c r="B94" t="s">
        <v>10</v>
      </c>
      <c r="C94" t="s">
        <v>14</v>
      </c>
      <c r="D94">
        <v>519.87</v>
      </c>
      <c r="E94" t="s">
        <v>103</v>
      </c>
    </row>
    <row r="95" spans="1:5" x14ac:dyDescent="0.25">
      <c r="A95" s="2">
        <v>45705</v>
      </c>
      <c r="B95" t="s">
        <v>5</v>
      </c>
      <c r="C95" t="s">
        <v>11</v>
      </c>
      <c r="D95">
        <v>137.97999999999999</v>
      </c>
      <c r="E95" t="s">
        <v>104</v>
      </c>
    </row>
    <row r="96" spans="1:5" x14ac:dyDescent="0.25">
      <c r="A96" s="2">
        <v>45773</v>
      </c>
      <c r="B96" t="s">
        <v>9</v>
      </c>
      <c r="C96" t="s">
        <v>12</v>
      </c>
      <c r="D96">
        <v>399.36</v>
      </c>
      <c r="E96" t="s">
        <v>105</v>
      </c>
    </row>
    <row r="97" spans="1:5" x14ac:dyDescent="0.25">
      <c r="A97" s="2">
        <v>45785</v>
      </c>
      <c r="B97" t="s">
        <v>5</v>
      </c>
      <c r="C97" t="s">
        <v>13</v>
      </c>
      <c r="D97">
        <v>757.59</v>
      </c>
      <c r="E97" t="s">
        <v>106</v>
      </c>
    </row>
    <row r="98" spans="1:5" x14ac:dyDescent="0.25">
      <c r="A98" s="2">
        <v>45658</v>
      </c>
      <c r="B98" t="s">
        <v>9</v>
      </c>
      <c r="C98" t="s">
        <v>15</v>
      </c>
      <c r="D98">
        <v>40.74</v>
      </c>
      <c r="E98" t="s">
        <v>107</v>
      </c>
    </row>
    <row r="99" spans="1:5" x14ac:dyDescent="0.25">
      <c r="A99" s="2">
        <v>45775</v>
      </c>
      <c r="B99" t="s">
        <v>7</v>
      </c>
      <c r="C99" t="s">
        <v>11</v>
      </c>
      <c r="D99">
        <v>450.69</v>
      </c>
      <c r="E99" t="s">
        <v>108</v>
      </c>
    </row>
    <row r="100" spans="1:5" x14ac:dyDescent="0.25">
      <c r="A100" s="2">
        <v>45661</v>
      </c>
      <c r="B100" t="s">
        <v>10</v>
      </c>
      <c r="C100" t="s">
        <v>12</v>
      </c>
      <c r="D100">
        <v>662.07</v>
      </c>
      <c r="E100" t="s">
        <v>109</v>
      </c>
    </row>
    <row r="101" spans="1:5" x14ac:dyDescent="0.25">
      <c r="A101" s="2">
        <v>45741</v>
      </c>
      <c r="B101" t="s">
        <v>10</v>
      </c>
      <c r="C101" t="s">
        <v>12</v>
      </c>
      <c r="D101">
        <v>573.58000000000004</v>
      </c>
      <c r="E101" t="s">
        <v>110</v>
      </c>
    </row>
    <row r="102" spans="1:5" x14ac:dyDescent="0.25">
      <c r="A102" s="2">
        <v>45734</v>
      </c>
      <c r="B102" t="s">
        <v>10</v>
      </c>
      <c r="C102" t="s">
        <v>13</v>
      </c>
      <c r="D102">
        <v>278.81</v>
      </c>
      <c r="E102" t="s">
        <v>111</v>
      </c>
    </row>
    <row r="103" spans="1:5" x14ac:dyDescent="0.25">
      <c r="A103" s="2">
        <v>45775</v>
      </c>
      <c r="B103" t="s">
        <v>7</v>
      </c>
      <c r="C103" t="s">
        <v>11</v>
      </c>
      <c r="D103">
        <v>283.14999999999998</v>
      </c>
      <c r="E103" t="s">
        <v>112</v>
      </c>
    </row>
    <row r="104" spans="1:5" x14ac:dyDescent="0.25">
      <c r="A104" s="2">
        <v>45741</v>
      </c>
      <c r="B104" t="s">
        <v>10</v>
      </c>
      <c r="C104" t="s">
        <v>12</v>
      </c>
      <c r="D104">
        <v>713.44</v>
      </c>
      <c r="E104" t="s">
        <v>113</v>
      </c>
    </row>
    <row r="105" spans="1:5" x14ac:dyDescent="0.25">
      <c r="A105" s="2">
        <v>45744</v>
      </c>
      <c r="B105" t="s">
        <v>9</v>
      </c>
      <c r="C105" t="s">
        <v>13</v>
      </c>
      <c r="D105">
        <v>939.09</v>
      </c>
      <c r="E105" t="s">
        <v>114</v>
      </c>
    </row>
    <row r="106" spans="1:5" x14ac:dyDescent="0.25">
      <c r="A106" s="2">
        <v>45749</v>
      </c>
      <c r="B106" t="s">
        <v>9</v>
      </c>
      <c r="C106" t="s">
        <v>12</v>
      </c>
      <c r="D106">
        <v>871.04</v>
      </c>
      <c r="E106" t="s">
        <v>115</v>
      </c>
    </row>
  </sheetData>
  <mergeCells count="1">
    <mergeCell ref="A1: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4"/>
  <sheetViews>
    <sheetView workbookViewId="0">
      <selection sqref="A1:F3"/>
    </sheetView>
  </sheetViews>
  <sheetFormatPr defaultRowHeight="15" x14ac:dyDescent="0.25"/>
  <cols>
    <col min="1" max="1" width="18.28515625" bestFit="1" customWidth="1"/>
    <col min="2" max="2" width="19.42578125" customWidth="1"/>
    <col min="3" max="3" width="13.85546875" customWidth="1"/>
    <col min="4" max="4" width="10.28515625" customWidth="1"/>
    <col min="5" max="5" width="17.85546875" customWidth="1"/>
    <col min="6" max="6" width="34.28515625" style="9" bestFit="1" customWidth="1"/>
    <col min="8" max="8" width="14.5703125" bestFit="1" customWidth="1"/>
    <col min="10" max="10" width="34.28515625" bestFit="1" customWidth="1"/>
  </cols>
  <sheetData>
    <row r="1" spans="1:12" x14ac:dyDescent="0.25">
      <c r="A1" s="18" t="s">
        <v>137</v>
      </c>
      <c r="B1" s="18"/>
      <c r="C1" s="18"/>
      <c r="D1" s="18"/>
      <c r="E1" s="18"/>
      <c r="F1" s="18"/>
    </row>
    <row r="2" spans="1:12" x14ac:dyDescent="0.25">
      <c r="A2" s="18"/>
      <c r="B2" s="18"/>
      <c r="C2" s="18"/>
      <c r="D2" s="18"/>
      <c r="E2" s="18"/>
      <c r="F2" s="18"/>
    </row>
    <row r="3" spans="1:12" x14ac:dyDescent="0.25">
      <c r="A3" s="19"/>
      <c r="B3" s="19"/>
      <c r="C3" s="19"/>
      <c r="D3" s="19"/>
      <c r="E3" s="19"/>
      <c r="F3" s="19"/>
    </row>
    <row r="4" spans="1:12" x14ac:dyDescent="0.25">
      <c r="A4" s="1" t="s">
        <v>0</v>
      </c>
      <c r="B4" s="1" t="s">
        <v>1</v>
      </c>
      <c r="C4" s="1" t="s">
        <v>2</v>
      </c>
      <c r="D4" s="1" t="s">
        <v>3</v>
      </c>
      <c r="E4" s="1" t="s">
        <v>4</v>
      </c>
      <c r="F4" s="17" t="s">
        <v>125</v>
      </c>
      <c r="G4" s="16"/>
    </row>
    <row r="5" spans="1:12" x14ac:dyDescent="0.25">
      <c r="A5" s="2">
        <v>45663</v>
      </c>
      <c r="B5" t="s">
        <v>5</v>
      </c>
      <c r="C5" t="s">
        <v>11</v>
      </c>
      <c r="D5">
        <v>879.99</v>
      </c>
      <c r="E5" t="s">
        <v>16</v>
      </c>
      <c r="F5" s="9" t="str">
        <f>VLOOKUP(B5,ExpenseDescription!$A$1:$B$7,2,FALSE)</f>
        <v>Office devices, computers, hardware</v>
      </c>
      <c r="H5" s="10" t="s">
        <v>133</v>
      </c>
      <c r="I5" s="10"/>
      <c r="J5" s="13"/>
      <c r="K5" s="13"/>
    </row>
    <row r="6" spans="1:12" x14ac:dyDescent="0.25">
      <c r="A6" s="2">
        <v>45710</v>
      </c>
      <c r="B6" t="s">
        <v>5</v>
      </c>
      <c r="C6" t="s">
        <v>12</v>
      </c>
      <c r="D6">
        <v>194.03</v>
      </c>
      <c r="E6" t="s">
        <v>17</v>
      </c>
      <c r="F6" s="9" t="str">
        <f>VLOOKUP(B6,ExpenseDescription!$A$1:$B$7,2,FALSE)</f>
        <v>Office devices, computers, hardware</v>
      </c>
      <c r="H6" t="s">
        <v>135</v>
      </c>
      <c r="I6" t="s">
        <v>132</v>
      </c>
      <c r="J6" t="s">
        <v>125</v>
      </c>
    </row>
    <row r="7" spans="1:12" x14ac:dyDescent="0.25">
      <c r="A7" s="2">
        <v>45767</v>
      </c>
      <c r="B7" t="s">
        <v>6</v>
      </c>
      <c r="C7" t="s">
        <v>11</v>
      </c>
      <c r="D7">
        <v>419.44</v>
      </c>
      <c r="E7" t="s">
        <v>18</v>
      </c>
      <c r="F7" s="9" t="str">
        <f>VLOOKUP(B7,ExpenseDescription!$A$1:$B$7,2,FALSE)</f>
        <v>Employee training and development</v>
      </c>
      <c r="H7" t="s">
        <v>7</v>
      </c>
      <c r="I7">
        <f>SUMIF(Table1[Expense_Category],H7,Table1[Amount])</f>
        <v>12008.029999999999</v>
      </c>
      <c r="J7" t="str">
        <f>VLOOKUP(Table3[[#This Row],[Category]],ExpenseDescription!$A$1:$B$7,2,FALSE)</f>
        <v>Business travel and accommodation</v>
      </c>
    </row>
    <row r="8" spans="1:12" x14ac:dyDescent="0.25">
      <c r="A8" s="2">
        <v>45710</v>
      </c>
      <c r="B8" t="s">
        <v>7</v>
      </c>
      <c r="C8" t="s">
        <v>12</v>
      </c>
      <c r="D8">
        <v>332.72</v>
      </c>
      <c r="E8" t="s">
        <v>19</v>
      </c>
      <c r="F8" s="9" t="str">
        <f>VLOOKUP(B8,ExpenseDescription!$A$1:$B$7,2,FALSE)</f>
        <v>Business travel and accommodation</v>
      </c>
      <c r="H8" t="s">
        <v>8</v>
      </c>
      <c r="I8">
        <f>SUMIF(Table1[Expense_Category],H8,Table1[Amount])</f>
        <v>10074.530000000001</v>
      </c>
      <c r="J8" t="str">
        <f>VLOOKUP(Table3[[#This Row],[Category]],ExpenseDescription!$A$1:$B$7,2,FALSE)</f>
        <v>Stationery, printing, small tools</v>
      </c>
    </row>
    <row r="9" spans="1:12" x14ac:dyDescent="0.25">
      <c r="A9" s="2">
        <v>45672</v>
      </c>
      <c r="B9" t="s">
        <v>8</v>
      </c>
      <c r="C9" t="s">
        <v>13</v>
      </c>
      <c r="D9">
        <v>253.5</v>
      </c>
      <c r="E9" t="s">
        <v>20</v>
      </c>
      <c r="F9" s="9" t="str">
        <f>VLOOKUP(B9,ExpenseDescription!$A$1:$B$7,2,FALSE)</f>
        <v>Stationery, printing, small tools</v>
      </c>
      <c r="H9" t="s">
        <v>9</v>
      </c>
      <c r="I9">
        <f>SUMIF(Table1[Expense_Category],H9,Table1[Amount])</f>
        <v>8757.5600000000013</v>
      </c>
      <c r="J9" t="str">
        <f>VLOOKUP(Table3[[#This Row],[Category]],ExpenseDescription!$A$1:$B$7,2,FALSE)</f>
        <v>Electricity, internet, other services</v>
      </c>
    </row>
    <row r="10" spans="1:12" x14ac:dyDescent="0.25">
      <c r="A10" s="2">
        <v>45729</v>
      </c>
      <c r="B10" t="s">
        <v>9</v>
      </c>
      <c r="C10" t="s">
        <v>12</v>
      </c>
      <c r="D10">
        <v>859.68</v>
      </c>
      <c r="E10" t="s">
        <v>21</v>
      </c>
      <c r="F10" s="9" t="str">
        <f>VLOOKUP(B10,ExpenseDescription!$A$1:$B$7,2,FALSE)</f>
        <v>Electricity, internet, other services</v>
      </c>
      <c r="H10" t="s">
        <v>5</v>
      </c>
      <c r="I10">
        <f>SUMIF(Table1[Expense_Category],H10,Table1[Amount])</f>
        <v>8722.59</v>
      </c>
      <c r="J10" t="str">
        <f>VLOOKUP(Table3[[#This Row],[Category]],ExpenseDescription!$A$1:$B$7,2,FALSE)</f>
        <v>Office devices, computers, hardware</v>
      </c>
    </row>
    <row r="11" spans="1:12" x14ac:dyDescent="0.25">
      <c r="A11" s="2">
        <v>45768</v>
      </c>
      <c r="B11" t="s">
        <v>9</v>
      </c>
      <c r="C11" t="s">
        <v>13</v>
      </c>
      <c r="D11">
        <v>146.27000000000001</v>
      </c>
      <c r="E11" t="s">
        <v>22</v>
      </c>
      <c r="F11" s="9" t="str">
        <f>VLOOKUP(B11,ExpenseDescription!$A$1:$B$7,2,FALSE)</f>
        <v>Electricity, internet, other services</v>
      </c>
      <c r="H11" t="s">
        <v>10</v>
      </c>
      <c r="I11">
        <f>SUMIF(Table1[Expense_Category],H11,Table1[Amount])</f>
        <v>5978.9800000000014</v>
      </c>
      <c r="J11" t="str">
        <f>VLOOKUP(Table3[[#This Row],[Category]],ExpenseDescription!$A$1:$B$7,2,FALSE)</f>
        <v>App, website</v>
      </c>
    </row>
    <row r="12" spans="1:12" x14ac:dyDescent="0.25">
      <c r="A12" s="2">
        <v>45734</v>
      </c>
      <c r="B12" t="s">
        <v>7</v>
      </c>
      <c r="C12" t="s">
        <v>13</v>
      </c>
      <c r="D12">
        <v>210.5</v>
      </c>
      <c r="E12" t="s">
        <v>23</v>
      </c>
      <c r="F12" s="9" t="str">
        <f>VLOOKUP(B12,ExpenseDescription!$A$1:$B$7,2,FALSE)</f>
        <v>Business travel and accommodation</v>
      </c>
      <c r="H12" t="s">
        <v>6</v>
      </c>
      <c r="I12">
        <f>SUMIF(Table1[Expense_Category],H12,Table1[Amount])</f>
        <v>5459.63</v>
      </c>
      <c r="J12" t="str">
        <f>VLOOKUP(Table3[[#This Row],[Category]],ExpenseDescription!$A$1:$B$7,2,FALSE)</f>
        <v>Employee training and development</v>
      </c>
    </row>
    <row r="13" spans="1:12" x14ac:dyDescent="0.25">
      <c r="A13" s="2">
        <v>45781</v>
      </c>
      <c r="B13" t="s">
        <v>6</v>
      </c>
      <c r="C13" t="s">
        <v>14</v>
      </c>
      <c r="D13">
        <v>692.45</v>
      </c>
      <c r="E13" t="s">
        <v>24</v>
      </c>
      <c r="F13" s="9" t="str">
        <f>VLOOKUP(B13,ExpenseDescription!$A$1:$B$7,2,FALSE)</f>
        <v>Employee training and development</v>
      </c>
      <c r="H13" t="s">
        <v>132</v>
      </c>
      <c r="I13">
        <f>SUBTOTAL(109,Table3[Total])</f>
        <v>51001.32</v>
      </c>
    </row>
    <row r="14" spans="1:12" x14ac:dyDescent="0.25">
      <c r="A14" s="2">
        <v>45718</v>
      </c>
      <c r="B14" t="s">
        <v>6</v>
      </c>
      <c r="C14" t="s">
        <v>14</v>
      </c>
      <c r="D14">
        <v>183.16</v>
      </c>
      <c r="E14" t="s">
        <v>25</v>
      </c>
      <c r="F14" s="9" t="str">
        <f>VLOOKUP(B14,ExpenseDescription!$A$1:$B$7,2,FALSE)</f>
        <v>Employee training and development</v>
      </c>
    </row>
    <row r="15" spans="1:12" x14ac:dyDescent="0.25">
      <c r="A15" s="2">
        <v>45775</v>
      </c>
      <c r="B15" t="s">
        <v>10</v>
      </c>
      <c r="C15" t="s">
        <v>12</v>
      </c>
      <c r="D15">
        <v>371.48</v>
      </c>
      <c r="E15" t="s">
        <v>26</v>
      </c>
      <c r="F15" s="9" t="str">
        <f>VLOOKUP(B15,ExpenseDescription!$A$1:$B$7,2,FALSE)</f>
        <v>App, website</v>
      </c>
      <c r="J15" s="11"/>
      <c r="K15" s="11"/>
      <c r="L15" s="12"/>
    </row>
    <row r="16" spans="1:12" x14ac:dyDescent="0.25">
      <c r="A16" s="2">
        <v>45668</v>
      </c>
      <c r="B16" t="s">
        <v>9</v>
      </c>
      <c r="C16" t="s">
        <v>13</v>
      </c>
      <c r="D16">
        <v>77.52</v>
      </c>
      <c r="E16" t="s">
        <v>27</v>
      </c>
      <c r="F16" s="9" t="str">
        <f>VLOOKUP(B16,ExpenseDescription!$A$1:$B$7,2,FALSE)</f>
        <v>Electricity, internet, other services</v>
      </c>
      <c r="H16" s="10" t="s">
        <v>134</v>
      </c>
      <c r="I16" s="10"/>
      <c r="J16" s="12"/>
    </row>
    <row r="17" spans="1:9" x14ac:dyDescent="0.25">
      <c r="A17" s="2">
        <v>45677</v>
      </c>
      <c r="B17" t="s">
        <v>8</v>
      </c>
      <c r="C17" t="s">
        <v>15</v>
      </c>
      <c r="D17">
        <v>898.63</v>
      </c>
      <c r="E17" t="s">
        <v>28</v>
      </c>
      <c r="F17" s="9" t="str">
        <f>VLOOKUP(B17,ExpenseDescription!$A$1:$B$7,2,FALSE)</f>
        <v>Stationery, printing, small tools</v>
      </c>
      <c r="H17" t="s">
        <v>2</v>
      </c>
      <c r="I17" t="s">
        <v>132</v>
      </c>
    </row>
    <row r="18" spans="1:9" x14ac:dyDescent="0.25">
      <c r="A18" s="2">
        <v>45672</v>
      </c>
      <c r="B18" t="s">
        <v>5</v>
      </c>
      <c r="C18" t="s">
        <v>15</v>
      </c>
      <c r="D18">
        <v>746.86</v>
      </c>
      <c r="E18" t="s">
        <v>29</v>
      </c>
      <c r="F18" s="9" t="str">
        <f>VLOOKUP(B18,ExpenseDescription!$A$1:$B$7,2,FALSE)</f>
        <v>Office devices, computers, hardware</v>
      </c>
      <c r="H18" t="s">
        <v>12</v>
      </c>
      <c r="I18">
        <f>SUMIF(Table1[Department],H18,Table1[Amount])</f>
        <v>14738.07</v>
      </c>
    </row>
    <row r="19" spans="1:9" x14ac:dyDescent="0.25">
      <c r="A19" s="2">
        <v>45662</v>
      </c>
      <c r="B19" t="s">
        <v>6</v>
      </c>
      <c r="C19" t="s">
        <v>12</v>
      </c>
      <c r="D19">
        <v>237.47</v>
      </c>
      <c r="E19" t="s">
        <v>30</v>
      </c>
      <c r="F19" s="9" t="str">
        <f>VLOOKUP(B19,ExpenseDescription!$A$1:$B$7,2,FALSE)</f>
        <v>Employee training and development</v>
      </c>
      <c r="H19" t="s">
        <v>13</v>
      </c>
      <c r="I19">
        <f>SUMIF(Table1[Department],H19,Table1[Amount])</f>
        <v>10575.22</v>
      </c>
    </row>
    <row r="20" spans="1:9" x14ac:dyDescent="0.25">
      <c r="A20" s="2">
        <v>45726</v>
      </c>
      <c r="B20" t="s">
        <v>6</v>
      </c>
      <c r="C20" t="s">
        <v>15</v>
      </c>
      <c r="D20">
        <v>178.1</v>
      </c>
      <c r="E20" t="s">
        <v>31</v>
      </c>
      <c r="F20" s="9" t="str">
        <f>VLOOKUP(B20,ExpenseDescription!$A$1:$B$7,2,FALSE)</f>
        <v>Employee training and development</v>
      </c>
      <c r="H20" t="s">
        <v>14</v>
      </c>
      <c r="I20">
        <f>SUMIF(Table1[Department],H20,Table1[Amount])</f>
        <v>9538.39</v>
      </c>
    </row>
    <row r="21" spans="1:9" x14ac:dyDescent="0.25">
      <c r="A21" s="2">
        <v>45745</v>
      </c>
      <c r="B21" t="s">
        <v>5</v>
      </c>
      <c r="C21" t="s">
        <v>12</v>
      </c>
      <c r="D21">
        <v>640.65</v>
      </c>
      <c r="E21" t="s">
        <v>32</v>
      </c>
      <c r="F21" s="9" t="str">
        <f>VLOOKUP(B21,ExpenseDescription!$A$1:$B$7,2,FALSE)</f>
        <v>Office devices, computers, hardware</v>
      </c>
      <c r="H21" t="s">
        <v>15</v>
      </c>
      <c r="I21">
        <f>SUMIF(Table1[Department],H21,Table1[Amount])</f>
        <v>8751.4499999999989</v>
      </c>
    </row>
    <row r="22" spans="1:9" x14ac:dyDescent="0.25">
      <c r="A22" s="2">
        <v>45731</v>
      </c>
      <c r="B22" t="s">
        <v>7</v>
      </c>
      <c r="C22" t="s">
        <v>11</v>
      </c>
      <c r="D22">
        <v>428.01</v>
      </c>
      <c r="E22" t="s">
        <v>33</v>
      </c>
      <c r="F22" s="9" t="str">
        <f>VLOOKUP(B22,ExpenseDescription!$A$1:$B$7,2,FALSE)</f>
        <v>Business travel and accommodation</v>
      </c>
      <c r="H22" t="s">
        <v>11</v>
      </c>
      <c r="I22">
        <f>SUMIF(Table1[Department],H22,Table1[Amount])</f>
        <v>7398.1899999999987</v>
      </c>
    </row>
    <row r="23" spans="1:9" x14ac:dyDescent="0.25">
      <c r="A23" s="2">
        <v>45702</v>
      </c>
      <c r="B23" t="s">
        <v>9</v>
      </c>
      <c r="C23" t="s">
        <v>12</v>
      </c>
      <c r="D23">
        <v>297.55</v>
      </c>
      <c r="E23" t="s">
        <v>34</v>
      </c>
      <c r="F23" s="9" t="str">
        <f>VLOOKUP(B23,ExpenseDescription!$A$1:$B$7,2,FALSE)</f>
        <v>Electricity, internet, other services</v>
      </c>
      <c r="H23" t="s">
        <v>132</v>
      </c>
      <c r="I23">
        <f>SUBTOTAL(109,Table4[Total])</f>
        <v>51001.319999999992</v>
      </c>
    </row>
    <row r="24" spans="1:9" x14ac:dyDescent="0.25">
      <c r="A24" s="2">
        <v>45776</v>
      </c>
      <c r="B24" t="s">
        <v>9</v>
      </c>
      <c r="C24" t="s">
        <v>15</v>
      </c>
      <c r="D24">
        <v>231.17</v>
      </c>
      <c r="E24" t="s">
        <v>35</v>
      </c>
      <c r="F24" s="9" t="str">
        <f>VLOOKUP(B24,ExpenseDescription!$A$1:$B$7,2,FALSE)</f>
        <v>Electricity, internet, other services</v>
      </c>
    </row>
    <row r="25" spans="1:9" x14ac:dyDescent="0.25">
      <c r="A25" s="2">
        <v>45767</v>
      </c>
      <c r="B25" t="s">
        <v>9</v>
      </c>
      <c r="C25" t="s">
        <v>12</v>
      </c>
      <c r="D25">
        <v>967.09</v>
      </c>
      <c r="E25" t="s">
        <v>36</v>
      </c>
      <c r="F25" s="9" t="str">
        <f>VLOOKUP(B25,ExpenseDescription!$A$1:$B$7,2,FALSE)</f>
        <v>Electricity, internet, other services</v>
      </c>
    </row>
    <row r="26" spans="1:9" x14ac:dyDescent="0.25">
      <c r="A26" s="2">
        <v>45749</v>
      </c>
      <c r="B26" t="s">
        <v>6</v>
      </c>
      <c r="C26" t="s">
        <v>11</v>
      </c>
      <c r="D26">
        <v>520.09</v>
      </c>
      <c r="E26" t="s">
        <v>37</v>
      </c>
      <c r="F26" s="9" t="str">
        <f>VLOOKUP(B26,ExpenseDescription!$A$1:$B$7,2,FALSE)</f>
        <v>Employee training and development</v>
      </c>
    </row>
    <row r="27" spans="1:9" x14ac:dyDescent="0.25">
      <c r="A27" s="2">
        <v>45790</v>
      </c>
      <c r="B27" t="s">
        <v>6</v>
      </c>
      <c r="C27" t="s">
        <v>13</v>
      </c>
      <c r="D27">
        <v>531.01</v>
      </c>
      <c r="E27" t="s">
        <v>38</v>
      </c>
      <c r="F27" s="9" t="str">
        <f>VLOOKUP(B27,ExpenseDescription!$A$1:$B$7,2,FALSE)</f>
        <v>Employee training and development</v>
      </c>
    </row>
    <row r="28" spans="1:9" x14ac:dyDescent="0.25">
      <c r="A28" s="2">
        <v>45744</v>
      </c>
      <c r="B28" t="s">
        <v>8</v>
      </c>
      <c r="C28" t="s">
        <v>15</v>
      </c>
      <c r="D28">
        <v>251.27</v>
      </c>
      <c r="E28" t="s">
        <v>39</v>
      </c>
      <c r="F28" s="9" t="str">
        <f>VLOOKUP(B28,ExpenseDescription!$A$1:$B$7,2,FALSE)</f>
        <v>Stationery, printing, small tools</v>
      </c>
    </row>
    <row r="29" spans="1:9" x14ac:dyDescent="0.25">
      <c r="A29" s="2">
        <v>45735</v>
      </c>
      <c r="B29" t="s">
        <v>5</v>
      </c>
      <c r="C29" t="s">
        <v>15</v>
      </c>
      <c r="D29">
        <v>61.52</v>
      </c>
      <c r="E29" t="s">
        <v>40</v>
      </c>
      <c r="F29" s="9" t="str">
        <f>VLOOKUP(B29,ExpenseDescription!$A$1:$B$7,2,FALSE)</f>
        <v>Office devices, computers, hardware</v>
      </c>
    </row>
    <row r="30" spans="1:9" x14ac:dyDescent="0.25">
      <c r="A30" s="2">
        <v>45773</v>
      </c>
      <c r="B30" t="s">
        <v>8</v>
      </c>
      <c r="C30" t="s">
        <v>11</v>
      </c>
      <c r="D30">
        <v>51.57</v>
      </c>
      <c r="E30" t="s">
        <v>41</v>
      </c>
      <c r="F30" s="9" t="str">
        <f>VLOOKUP(B30,ExpenseDescription!$A$1:$B$7,2,FALSE)</f>
        <v>Stationery, printing, small tools</v>
      </c>
    </row>
    <row r="31" spans="1:9" x14ac:dyDescent="0.25">
      <c r="A31" s="2">
        <v>45748</v>
      </c>
      <c r="B31" t="s">
        <v>8</v>
      </c>
      <c r="C31" t="s">
        <v>15</v>
      </c>
      <c r="D31">
        <v>391.17</v>
      </c>
      <c r="E31" t="s">
        <v>42</v>
      </c>
      <c r="F31" s="9" t="str">
        <f>VLOOKUP(B31,ExpenseDescription!$A$1:$B$7,2,FALSE)</f>
        <v>Stationery, printing, small tools</v>
      </c>
    </row>
    <row r="32" spans="1:9" x14ac:dyDescent="0.25">
      <c r="A32" s="2">
        <v>45666</v>
      </c>
      <c r="B32" t="s">
        <v>7</v>
      </c>
      <c r="C32" t="s">
        <v>14</v>
      </c>
      <c r="D32">
        <v>735.27</v>
      </c>
      <c r="E32" t="s">
        <v>43</v>
      </c>
      <c r="F32" s="9" t="str">
        <f>VLOOKUP(B32,ExpenseDescription!$A$1:$B$7,2,FALSE)</f>
        <v>Business travel and accommodation</v>
      </c>
    </row>
    <row r="33" spans="1:6" x14ac:dyDescent="0.25">
      <c r="A33" s="2">
        <v>45703</v>
      </c>
      <c r="B33" t="s">
        <v>7</v>
      </c>
      <c r="C33" t="s">
        <v>14</v>
      </c>
      <c r="D33">
        <v>217.99</v>
      </c>
      <c r="E33" t="s">
        <v>44</v>
      </c>
      <c r="F33" s="9" t="str">
        <f>VLOOKUP(B33,ExpenseDescription!$A$1:$B$7,2,FALSE)</f>
        <v>Business travel and accommodation</v>
      </c>
    </row>
    <row r="34" spans="1:6" x14ac:dyDescent="0.25">
      <c r="A34" s="2">
        <v>45698</v>
      </c>
      <c r="B34" t="s">
        <v>5</v>
      </c>
      <c r="C34" t="s">
        <v>11</v>
      </c>
      <c r="D34">
        <v>799.52</v>
      </c>
      <c r="E34" t="s">
        <v>45</v>
      </c>
      <c r="F34" s="9" t="str">
        <f>VLOOKUP(B34,ExpenseDescription!$A$1:$B$7,2,FALSE)</f>
        <v>Office devices, computers, hardware</v>
      </c>
    </row>
    <row r="35" spans="1:6" x14ac:dyDescent="0.25">
      <c r="A35" s="2">
        <v>45725</v>
      </c>
      <c r="B35" t="s">
        <v>5</v>
      </c>
      <c r="C35" t="s">
        <v>12</v>
      </c>
      <c r="D35">
        <v>970.74</v>
      </c>
      <c r="E35" t="s">
        <v>46</v>
      </c>
      <c r="F35" s="9" t="str">
        <f>VLOOKUP(B35,ExpenseDescription!$A$1:$B$7,2,FALSE)</f>
        <v>Office devices, computers, hardware</v>
      </c>
    </row>
    <row r="36" spans="1:6" x14ac:dyDescent="0.25">
      <c r="A36" s="2">
        <v>45735</v>
      </c>
      <c r="B36" t="s">
        <v>5</v>
      </c>
      <c r="C36" t="s">
        <v>12</v>
      </c>
      <c r="D36">
        <v>965.47</v>
      </c>
      <c r="E36" t="s">
        <v>47</v>
      </c>
      <c r="F36" s="9" t="str">
        <f>VLOOKUP(B36,ExpenseDescription!$A$1:$B$7,2,FALSE)</f>
        <v>Office devices, computers, hardware</v>
      </c>
    </row>
    <row r="37" spans="1:6" x14ac:dyDescent="0.25">
      <c r="A37" s="2">
        <v>45747</v>
      </c>
      <c r="B37" t="s">
        <v>8</v>
      </c>
      <c r="C37" t="s">
        <v>14</v>
      </c>
      <c r="D37">
        <v>423.96</v>
      </c>
      <c r="E37" t="s">
        <v>48</v>
      </c>
      <c r="F37" s="9" t="str">
        <f>VLOOKUP(B37,ExpenseDescription!$A$1:$B$7,2,FALSE)</f>
        <v>Stationery, printing, small tools</v>
      </c>
    </row>
    <row r="38" spans="1:6" x14ac:dyDescent="0.25">
      <c r="A38" s="2">
        <v>45747</v>
      </c>
      <c r="B38" t="s">
        <v>6</v>
      </c>
      <c r="C38" t="s">
        <v>14</v>
      </c>
      <c r="D38">
        <v>521.70000000000005</v>
      </c>
      <c r="E38" t="s">
        <v>49</v>
      </c>
      <c r="F38" s="9" t="str">
        <f>VLOOKUP(B38,ExpenseDescription!$A$1:$B$7,2,FALSE)</f>
        <v>Employee training and development</v>
      </c>
    </row>
    <row r="39" spans="1:6" x14ac:dyDescent="0.25">
      <c r="A39" s="2">
        <v>45734</v>
      </c>
      <c r="B39" t="s">
        <v>8</v>
      </c>
      <c r="C39" t="s">
        <v>11</v>
      </c>
      <c r="D39">
        <v>323.01</v>
      </c>
      <c r="E39" t="s">
        <v>50</v>
      </c>
      <c r="F39" s="9" t="str">
        <f>VLOOKUP(B39,ExpenseDescription!$A$1:$B$7,2,FALSE)</f>
        <v>Stationery, printing, small tools</v>
      </c>
    </row>
    <row r="40" spans="1:6" x14ac:dyDescent="0.25">
      <c r="A40" s="2">
        <v>45692</v>
      </c>
      <c r="B40" t="s">
        <v>10</v>
      </c>
      <c r="C40" t="s">
        <v>14</v>
      </c>
      <c r="D40">
        <v>256.14999999999998</v>
      </c>
      <c r="E40" t="s">
        <v>51</v>
      </c>
      <c r="F40" s="9" t="str">
        <f>VLOOKUP(B40,ExpenseDescription!$A$1:$B$7,2,FALSE)</f>
        <v>App, website</v>
      </c>
    </row>
    <row r="41" spans="1:6" x14ac:dyDescent="0.25">
      <c r="A41" s="2">
        <v>45783</v>
      </c>
      <c r="B41" t="s">
        <v>8</v>
      </c>
      <c r="C41" t="s">
        <v>15</v>
      </c>
      <c r="D41">
        <v>894.58</v>
      </c>
      <c r="E41" t="s">
        <v>52</v>
      </c>
      <c r="F41" s="9" t="str">
        <f>VLOOKUP(B41,ExpenseDescription!$A$1:$B$7,2,FALSE)</f>
        <v>Stationery, printing, small tools</v>
      </c>
    </row>
    <row r="42" spans="1:6" x14ac:dyDescent="0.25">
      <c r="A42" s="2">
        <v>45680</v>
      </c>
      <c r="B42" t="s">
        <v>10</v>
      </c>
      <c r="C42" t="s">
        <v>13</v>
      </c>
      <c r="D42">
        <v>27.88</v>
      </c>
      <c r="E42" t="s">
        <v>53</v>
      </c>
      <c r="F42" s="9" t="str">
        <f>VLOOKUP(B42,ExpenseDescription!$A$1:$B$7,2,FALSE)</f>
        <v>App, website</v>
      </c>
    </row>
    <row r="43" spans="1:6" x14ac:dyDescent="0.25">
      <c r="A43" s="2">
        <v>45737</v>
      </c>
      <c r="B43" t="s">
        <v>7</v>
      </c>
      <c r="C43" t="s">
        <v>12</v>
      </c>
      <c r="D43">
        <v>823.8</v>
      </c>
      <c r="E43" t="s">
        <v>54</v>
      </c>
      <c r="F43" s="9" t="str">
        <f>VLOOKUP(B43,ExpenseDescription!$A$1:$B$7,2,FALSE)</f>
        <v>Business travel and accommodation</v>
      </c>
    </row>
    <row r="44" spans="1:6" x14ac:dyDescent="0.25">
      <c r="A44" s="2">
        <v>45725</v>
      </c>
      <c r="B44" t="s">
        <v>8</v>
      </c>
      <c r="C44" t="s">
        <v>11</v>
      </c>
      <c r="D44">
        <v>921.63</v>
      </c>
      <c r="E44" t="s">
        <v>55</v>
      </c>
      <c r="F44" s="9" t="str">
        <f>VLOOKUP(B44,ExpenseDescription!$A$1:$B$7,2,FALSE)</f>
        <v>Stationery, printing, small tools</v>
      </c>
    </row>
    <row r="45" spans="1:6" x14ac:dyDescent="0.25">
      <c r="A45" s="2">
        <v>45673</v>
      </c>
      <c r="B45" t="s">
        <v>8</v>
      </c>
      <c r="C45" t="s">
        <v>15</v>
      </c>
      <c r="D45">
        <v>107.79</v>
      </c>
      <c r="E45" t="s">
        <v>56</v>
      </c>
      <c r="F45" s="9" t="str">
        <f>VLOOKUP(B45,ExpenseDescription!$A$1:$B$7,2,FALSE)</f>
        <v>Stationery, printing, small tools</v>
      </c>
    </row>
    <row r="46" spans="1:6" x14ac:dyDescent="0.25">
      <c r="A46" s="2">
        <v>45701</v>
      </c>
      <c r="B46" t="s">
        <v>8</v>
      </c>
      <c r="C46" t="s">
        <v>13</v>
      </c>
      <c r="D46">
        <v>827.14</v>
      </c>
      <c r="E46" t="s">
        <v>57</v>
      </c>
      <c r="F46" s="9" t="str">
        <f>VLOOKUP(B46,ExpenseDescription!$A$1:$B$7,2,FALSE)</f>
        <v>Stationery, printing, small tools</v>
      </c>
    </row>
    <row r="47" spans="1:6" x14ac:dyDescent="0.25">
      <c r="A47" s="2">
        <v>45728</v>
      </c>
      <c r="B47" t="s">
        <v>7</v>
      </c>
      <c r="C47" t="s">
        <v>13</v>
      </c>
      <c r="D47">
        <v>552.54999999999995</v>
      </c>
      <c r="E47" t="s">
        <v>58</v>
      </c>
      <c r="F47" s="9" t="str">
        <f>VLOOKUP(B47,ExpenseDescription!$A$1:$B$7,2,FALSE)</f>
        <v>Business travel and accommodation</v>
      </c>
    </row>
    <row r="48" spans="1:6" x14ac:dyDescent="0.25">
      <c r="A48" s="2">
        <v>45731</v>
      </c>
      <c r="B48" t="s">
        <v>8</v>
      </c>
      <c r="C48" t="s">
        <v>15</v>
      </c>
      <c r="D48">
        <v>391.82</v>
      </c>
      <c r="E48" t="s">
        <v>59</v>
      </c>
      <c r="F48" s="9" t="str">
        <f>VLOOKUP(B48,ExpenseDescription!$A$1:$B$7,2,FALSE)</f>
        <v>Stationery, printing, small tools</v>
      </c>
    </row>
    <row r="49" spans="1:6" x14ac:dyDescent="0.25">
      <c r="A49" s="2">
        <v>45712</v>
      </c>
      <c r="B49" t="s">
        <v>5</v>
      </c>
      <c r="C49" t="s">
        <v>13</v>
      </c>
      <c r="D49">
        <v>911.9</v>
      </c>
      <c r="E49" t="s">
        <v>60</v>
      </c>
      <c r="F49" s="9" t="str">
        <f>VLOOKUP(B49,ExpenseDescription!$A$1:$B$7,2,FALSE)</f>
        <v>Office devices, computers, hardware</v>
      </c>
    </row>
    <row r="50" spans="1:6" x14ac:dyDescent="0.25">
      <c r="A50" s="2">
        <v>45743</v>
      </c>
      <c r="B50" t="s">
        <v>7</v>
      </c>
      <c r="C50" t="s">
        <v>13</v>
      </c>
      <c r="D50">
        <v>696.84</v>
      </c>
      <c r="E50" t="s">
        <v>61</v>
      </c>
      <c r="F50" s="9" t="str">
        <f>VLOOKUP(B50,ExpenseDescription!$A$1:$B$7,2,FALSE)</f>
        <v>Business travel and accommodation</v>
      </c>
    </row>
    <row r="51" spans="1:6" x14ac:dyDescent="0.25">
      <c r="A51" s="2">
        <v>45697</v>
      </c>
      <c r="B51" t="s">
        <v>7</v>
      </c>
      <c r="C51" t="s">
        <v>14</v>
      </c>
      <c r="D51">
        <v>939.7</v>
      </c>
      <c r="E51" t="s">
        <v>62</v>
      </c>
      <c r="F51" s="9" t="str">
        <f>VLOOKUP(B51,ExpenseDescription!$A$1:$B$7,2,FALSE)</f>
        <v>Business travel and accommodation</v>
      </c>
    </row>
    <row r="52" spans="1:6" x14ac:dyDescent="0.25">
      <c r="A52" s="2">
        <v>45665</v>
      </c>
      <c r="B52" t="s">
        <v>7</v>
      </c>
      <c r="C52" t="s">
        <v>12</v>
      </c>
      <c r="D52">
        <v>913.03</v>
      </c>
      <c r="E52" t="s">
        <v>63</v>
      </c>
      <c r="F52" s="9" t="str">
        <f>VLOOKUP(B52,ExpenseDescription!$A$1:$B$7,2,FALSE)</f>
        <v>Business travel and accommodation</v>
      </c>
    </row>
    <row r="53" spans="1:6" x14ac:dyDescent="0.25">
      <c r="A53" s="2">
        <v>45699</v>
      </c>
      <c r="B53" t="s">
        <v>7</v>
      </c>
      <c r="C53" t="s">
        <v>12</v>
      </c>
      <c r="D53">
        <v>747.18</v>
      </c>
      <c r="E53" t="s">
        <v>64</v>
      </c>
      <c r="F53" s="9" t="str">
        <f>VLOOKUP(B53,ExpenseDescription!$A$1:$B$7,2,FALSE)</f>
        <v>Business travel and accommodation</v>
      </c>
    </row>
    <row r="54" spans="1:6" x14ac:dyDescent="0.25">
      <c r="A54" s="2">
        <v>45748</v>
      </c>
      <c r="B54" t="s">
        <v>6</v>
      </c>
      <c r="C54" t="s">
        <v>11</v>
      </c>
      <c r="D54">
        <v>230.55</v>
      </c>
      <c r="E54" t="s">
        <v>65</v>
      </c>
      <c r="F54" s="9" t="str">
        <f>VLOOKUP(B54,ExpenseDescription!$A$1:$B$7,2,FALSE)</f>
        <v>Employee training and development</v>
      </c>
    </row>
    <row r="55" spans="1:6" x14ac:dyDescent="0.25">
      <c r="A55" s="2">
        <v>45734</v>
      </c>
      <c r="B55" t="s">
        <v>7</v>
      </c>
      <c r="C55" t="s">
        <v>13</v>
      </c>
      <c r="D55">
        <v>281.12</v>
      </c>
      <c r="E55" t="s">
        <v>66</v>
      </c>
      <c r="F55" s="9" t="str">
        <f>VLOOKUP(B55,ExpenseDescription!$A$1:$B$7,2,FALSE)</f>
        <v>Business travel and accommodation</v>
      </c>
    </row>
    <row r="56" spans="1:6" x14ac:dyDescent="0.25">
      <c r="A56" s="2">
        <v>45730</v>
      </c>
      <c r="B56" t="s">
        <v>9</v>
      </c>
      <c r="C56" t="s">
        <v>13</v>
      </c>
      <c r="D56">
        <v>229.57</v>
      </c>
      <c r="E56" t="s">
        <v>67</v>
      </c>
      <c r="F56" s="9" t="str">
        <f>VLOOKUP(B56,ExpenseDescription!$A$1:$B$7,2,FALSE)</f>
        <v>Electricity, internet, other services</v>
      </c>
    </row>
    <row r="57" spans="1:6" x14ac:dyDescent="0.25">
      <c r="A57" s="2">
        <v>45715</v>
      </c>
      <c r="B57" t="s">
        <v>9</v>
      </c>
      <c r="C57" t="s">
        <v>14</v>
      </c>
      <c r="D57">
        <v>786.24</v>
      </c>
      <c r="E57" t="s">
        <v>68</v>
      </c>
      <c r="F57" s="9" t="str">
        <f>VLOOKUP(B57,ExpenseDescription!$A$1:$B$7,2,FALSE)</f>
        <v>Electricity, internet, other services</v>
      </c>
    </row>
    <row r="58" spans="1:6" x14ac:dyDescent="0.25">
      <c r="A58" s="2">
        <v>45681</v>
      </c>
      <c r="B58" t="s">
        <v>7</v>
      </c>
      <c r="C58" t="s">
        <v>12</v>
      </c>
      <c r="D58">
        <v>972.16</v>
      </c>
      <c r="E58" t="s">
        <v>69</v>
      </c>
      <c r="F58" s="9" t="str">
        <f>VLOOKUP(B58,ExpenseDescription!$A$1:$B$7,2,FALSE)</f>
        <v>Business travel and accommodation</v>
      </c>
    </row>
    <row r="59" spans="1:6" x14ac:dyDescent="0.25">
      <c r="A59" s="2">
        <v>45683</v>
      </c>
      <c r="B59" t="s">
        <v>8</v>
      </c>
      <c r="C59" t="s">
        <v>13</v>
      </c>
      <c r="D59">
        <v>970.25</v>
      </c>
      <c r="E59" t="s">
        <v>70</v>
      </c>
      <c r="F59" s="9" t="str">
        <f>VLOOKUP(B59,ExpenseDescription!$A$1:$B$7,2,FALSE)</f>
        <v>Stationery, printing, small tools</v>
      </c>
    </row>
    <row r="60" spans="1:6" x14ac:dyDescent="0.25">
      <c r="A60" s="2">
        <v>45763</v>
      </c>
      <c r="B60" t="s">
        <v>7</v>
      </c>
      <c r="C60" t="s">
        <v>15</v>
      </c>
      <c r="D60">
        <v>979.62</v>
      </c>
      <c r="E60" t="s">
        <v>71</v>
      </c>
      <c r="F60" s="9" t="str">
        <f>VLOOKUP(B60,ExpenseDescription!$A$1:$B$7,2,FALSE)</f>
        <v>Business travel and accommodation</v>
      </c>
    </row>
    <row r="61" spans="1:6" x14ac:dyDescent="0.25">
      <c r="A61" s="2">
        <v>45733</v>
      </c>
      <c r="B61" t="s">
        <v>7</v>
      </c>
      <c r="C61" t="s">
        <v>11</v>
      </c>
      <c r="D61">
        <v>599.79</v>
      </c>
      <c r="E61" t="s">
        <v>72</v>
      </c>
      <c r="F61" s="9" t="str">
        <f>VLOOKUP(B61,ExpenseDescription!$A$1:$B$7,2,FALSE)</f>
        <v>Business travel and accommodation</v>
      </c>
    </row>
    <row r="62" spans="1:6" x14ac:dyDescent="0.25">
      <c r="A62" s="2">
        <v>45663</v>
      </c>
      <c r="B62" t="s">
        <v>6</v>
      </c>
      <c r="C62" t="s">
        <v>15</v>
      </c>
      <c r="D62">
        <v>381.29</v>
      </c>
      <c r="E62" t="s">
        <v>73</v>
      </c>
      <c r="F62" s="9" t="str">
        <f>VLOOKUP(B62,ExpenseDescription!$A$1:$B$7,2,FALSE)</f>
        <v>Employee training and development</v>
      </c>
    </row>
    <row r="63" spans="1:6" x14ac:dyDescent="0.25">
      <c r="A63" s="2">
        <v>45690</v>
      </c>
      <c r="B63" t="s">
        <v>8</v>
      </c>
      <c r="C63" t="s">
        <v>11</v>
      </c>
      <c r="D63">
        <v>431.61</v>
      </c>
      <c r="E63" t="s">
        <v>74</v>
      </c>
      <c r="F63" s="9" t="str">
        <f>VLOOKUP(B63,ExpenseDescription!$A$1:$B$7,2,FALSE)</f>
        <v>Stationery, printing, small tools</v>
      </c>
    </row>
    <row r="64" spans="1:6" x14ac:dyDescent="0.25">
      <c r="A64" s="2">
        <v>45698</v>
      </c>
      <c r="B64" t="s">
        <v>8</v>
      </c>
      <c r="C64" t="s">
        <v>15</v>
      </c>
      <c r="D64">
        <v>520.61</v>
      </c>
      <c r="E64" t="s">
        <v>75</v>
      </c>
      <c r="F64" s="9" t="str">
        <f>VLOOKUP(B64,ExpenseDescription!$A$1:$B$7,2,FALSE)</f>
        <v>Stationery, printing, small tools</v>
      </c>
    </row>
    <row r="65" spans="1:6" x14ac:dyDescent="0.25">
      <c r="A65" s="2">
        <v>45718</v>
      </c>
      <c r="B65" t="s">
        <v>5</v>
      </c>
      <c r="C65" t="s">
        <v>12</v>
      </c>
      <c r="D65">
        <v>94.54</v>
      </c>
      <c r="E65" t="s">
        <v>76</v>
      </c>
      <c r="F65" s="9" t="str">
        <f>VLOOKUP(B65,ExpenseDescription!$A$1:$B$7,2,FALSE)</f>
        <v>Office devices, computers, hardware</v>
      </c>
    </row>
    <row r="66" spans="1:6" x14ac:dyDescent="0.25">
      <c r="A66" s="2">
        <v>45724</v>
      </c>
      <c r="B66" t="s">
        <v>6</v>
      </c>
      <c r="C66" t="s">
        <v>15</v>
      </c>
      <c r="D66">
        <v>173.03</v>
      </c>
      <c r="E66" t="s">
        <v>77</v>
      </c>
      <c r="F66" s="9" t="str">
        <f>VLOOKUP(B66,ExpenseDescription!$A$1:$B$7,2,FALSE)</f>
        <v>Employee training and development</v>
      </c>
    </row>
    <row r="67" spans="1:6" x14ac:dyDescent="0.25">
      <c r="A67" s="2">
        <v>45690</v>
      </c>
      <c r="B67" t="s">
        <v>9</v>
      </c>
      <c r="C67" t="s">
        <v>13</v>
      </c>
      <c r="D67">
        <v>485.72</v>
      </c>
      <c r="E67" t="s">
        <v>78</v>
      </c>
      <c r="F67" s="9" t="str">
        <f>VLOOKUP(B67,ExpenseDescription!$A$1:$B$7,2,FALSE)</f>
        <v>Electricity, internet, other services</v>
      </c>
    </row>
    <row r="68" spans="1:6" x14ac:dyDescent="0.25">
      <c r="A68" s="2">
        <v>45759</v>
      </c>
      <c r="B68" t="s">
        <v>6</v>
      </c>
      <c r="C68" t="s">
        <v>14</v>
      </c>
      <c r="D68">
        <v>289.99</v>
      </c>
      <c r="E68" t="s">
        <v>79</v>
      </c>
      <c r="F68" s="9" t="str">
        <f>VLOOKUP(B68,ExpenseDescription!$A$1:$B$7,2,FALSE)</f>
        <v>Employee training and development</v>
      </c>
    </row>
    <row r="69" spans="1:6" x14ac:dyDescent="0.25">
      <c r="A69" s="2">
        <v>45782</v>
      </c>
      <c r="B69" t="s">
        <v>8</v>
      </c>
      <c r="C69" t="s">
        <v>12</v>
      </c>
      <c r="D69">
        <v>25.09</v>
      </c>
      <c r="E69" t="s">
        <v>80</v>
      </c>
      <c r="F69" s="9" t="str">
        <f>VLOOKUP(B69,ExpenseDescription!$A$1:$B$7,2,FALSE)</f>
        <v>Stationery, printing, small tools</v>
      </c>
    </row>
    <row r="70" spans="1:6" x14ac:dyDescent="0.25">
      <c r="A70" s="2">
        <v>45777</v>
      </c>
      <c r="B70" t="s">
        <v>10</v>
      </c>
      <c r="C70" t="s">
        <v>14</v>
      </c>
      <c r="D70">
        <v>713.46</v>
      </c>
      <c r="E70" t="s">
        <v>81</v>
      </c>
      <c r="F70" s="9" t="str">
        <f>VLOOKUP(B70,ExpenseDescription!$A$1:$B$7,2,FALSE)</f>
        <v>App, website</v>
      </c>
    </row>
    <row r="71" spans="1:6" x14ac:dyDescent="0.25">
      <c r="A71" s="2">
        <v>45673</v>
      </c>
      <c r="B71" t="s">
        <v>8</v>
      </c>
      <c r="C71" t="s">
        <v>14</v>
      </c>
      <c r="D71">
        <v>753.11</v>
      </c>
      <c r="E71" t="s">
        <v>82</v>
      </c>
      <c r="F71" s="9" t="str">
        <f>VLOOKUP(B71,ExpenseDescription!$A$1:$B$7,2,FALSE)</f>
        <v>Stationery, printing, small tools</v>
      </c>
    </row>
    <row r="72" spans="1:6" x14ac:dyDescent="0.25">
      <c r="A72" s="2">
        <v>45737</v>
      </c>
      <c r="B72" t="s">
        <v>6</v>
      </c>
      <c r="C72" t="s">
        <v>14</v>
      </c>
      <c r="D72">
        <v>222.94</v>
      </c>
      <c r="E72" t="s">
        <v>83</v>
      </c>
      <c r="F72" s="9" t="str">
        <f>VLOOKUP(B72,ExpenseDescription!$A$1:$B$7,2,FALSE)</f>
        <v>Employee training and development</v>
      </c>
    </row>
    <row r="73" spans="1:6" x14ac:dyDescent="0.25">
      <c r="A73" s="2">
        <v>45728</v>
      </c>
      <c r="B73" t="s">
        <v>10</v>
      </c>
      <c r="C73" t="s">
        <v>11</v>
      </c>
      <c r="D73">
        <v>203.62</v>
      </c>
      <c r="E73" t="s">
        <v>84</v>
      </c>
      <c r="F73" s="9" t="str">
        <f>VLOOKUP(B73,ExpenseDescription!$A$1:$B$7,2,FALSE)</f>
        <v>App, website</v>
      </c>
    </row>
    <row r="74" spans="1:6" x14ac:dyDescent="0.25">
      <c r="A74" s="2">
        <v>45709</v>
      </c>
      <c r="B74" t="s">
        <v>6</v>
      </c>
      <c r="C74" t="s">
        <v>12</v>
      </c>
      <c r="D74">
        <v>878.41</v>
      </c>
      <c r="E74" t="s">
        <v>85</v>
      </c>
      <c r="F74" s="9" t="str">
        <f>VLOOKUP(B74,ExpenseDescription!$A$1:$B$7,2,FALSE)</f>
        <v>Employee training and development</v>
      </c>
    </row>
    <row r="75" spans="1:6" x14ac:dyDescent="0.25">
      <c r="A75" s="2">
        <v>45685</v>
      </c>
      <c r="B75" t="s">
        <v>7</v>
      </c>
      <c r="C75" t="s">
        <v>15</v>
      </c>
      <c r="D75">
        <v>9.19</v>
      </c>
      <c r="E75" t="s">
        <v>86</v>
      </c>
      <c r="F75" s="9" t="str">
        <f>VLOOKUP(B75,ExpenseDescription!$A$1:$B$7,2,FALSE)</f>
        <v>Business travel and accommodation</v>
      </c>
    </row>
    <row r="76" spans="1:6" x14ac:dyDescent="0.25">
      <c r="A76" s="2">
        <v>45691</v>
      </c>
      <c r="B76" t="s">
        <v>7</v>
      </c>
      <c r="C76" t="s">
        <v>12</v>
      </c>
      <c r="D76">
        <v>351.64</v>
      </c>
      <c r="E76" t="s">
        <v>87</v>
      </c>
      <c r="F76" s="9" t="str">
        <f>VLOOKUP(B76,ExpenseDescription!$A$1:$B$7,2,FALSE)</f>
        <v>Business travel and accommodation</v>
      </c>
    </row>
    <row r="77" spans="1:6" x14ac:dyDescent="0.25">
      <c r="A77" s="2">
        <v>45694</v>
      </c>
      <c r="B77" t="s">
        <v>10</v>
      </c>
      <c r="C77" t="s">
        <v>14</v>
      </c>
      <c r="D77">
        <v>65.52</v>
      </c>
      <c r="E77" t="s">
        <v>88</v>
      </c>
      <c r="F77" s="9" t="str">
        <f>VLOOKUP(B77,ExpenseDescription!$A$1:$B$7,2,FALSE)</f>
        <v>App, website</v>
      </c>
    </row>
    <row r="78" spans="1:6" x14ac:dyDescent="0.25">
      <c r="A78" s="2">
        <v>45766</v>
      </c>
      <c r="B78" t="s">
        <v>5</v>
      </c>
      <c r="C78" t="s">
        <v>14</v>
      </c>
      <c r="D78">
        <v>720.8</v>
      </c>
      <c r="E78" t="s">
        <v>89</v>
      </c>
      <c r="F78" s="9" t="str">
        <f>VLOOKUP(B78,ExpenseDescription!$A$1:$B$7,2,FALSE)</f>
        <v>Office devices, computers, hardware</v>
      </c>
    </row>
    <row r="79" spans="1:6" x14ac:dyDescent="0.25">
      <c r="A79" s="2">
        <v>45715</v>
      </c>
      <c r="B79" t="s">
        <v>9</v>
      </c>
      <c r="C79" t="s">
        <v>12</v>
      </c>
      <c r="D79">
        <v>875.85</v>
      </c>
      <c r="E79" t="s">
        <v>90</v>
      </c>
      <c r="F79" s="9" t="str">
        <f>VLOOKUP(B79,ExpenseDescription!$A$1:$B$7,2,FALSE)</f>
        <v>Electricity, internet, other services</v>
      </c>
    </row>
    <row r="80" spans="1:6" x14ac:dyDescent="0.25">
      <c r="A80" s="2">
        <v>45768</v>
      </c>
      <c r="B80" t="s">
        <v>8</v>
      </c>
      <c r="C80" t="s">
        <v>14</v>
      </c>
      <c r="D80">
        <v>612.36</v>
      </c>
      <c r="E80" t="s">
        <v>91</v>
      </c>
      <c r="F80" s="9" t="str">
        <f>VLOOKUP(B80,ExpenseDescription!$A$1:$B$7,2,FALSE)</f>
        <v>Stationery, printing, small tools</v>
      </c>
    </row>
    <row r="81" spans="1:6" x14ac:dyDescent="0.25">
      <c r="A81" s="2">
        <v>45788</v>
      </c>
      <c r="B81" t="s">
        <v>7</v>
      </c>
      <c r="C81" t="s">
        <v>15</v>
      </c>
      <c r="D81">
        <v>595.21</v>
      </c>
      <c r="E81" t="s">
        <v>92</v>
      </c>
      <c r="F81" s="9" t="str">
        <f>VLOOKUP(B81,ExpenseDescription!$A$1:$B$7,2,FALSE)</f>
        <v>Business travel and accommodation</v>
      </c>
    </row>
    <row r="82" spans="1:6" x14ac:dyDescent="0.25">
      <c r="A82" s="2">
        <v>45693</v>
      </c>
      <c r="B82" t="s">
        <v>7</v>
      </c>
      <c r="C82" t="s">
        <v>15</v>
      </c>
      <c r="D82">
        <v>170.33</v>
      </c>
      <c r="E82" t="s">
        <v>93</v>
      </c>
      <c r="F82" s="9" t="str">
        <f>VLOOKUP(B82,ExpenseDescription!$A$1:$B$7,2,FALSE)</f>
        <v>Business travel and accommodation</v>
      </c>
    </row>
    <row r="83" spans="1:6" x14ac:dyDescent="0.25">
      <c r="A83" s="2">
        <v>45747</v>
      </c>
      <c r="B83" t="s">
        <v>8</v>
      </c>
      <c r="C83" t="s">
        <v>15</v>
      </c>
      <c r="D83">
        <v>314.83</v>
      </c>
      <c r="E83" t="s">
        <v>94</v>
      </c>
      <c r="F83" s="9" t="str">
        <f>VLOOKUP(B83,ExpenseDescription!$A$1:$B$7,2,FALSE)</f>
        <v>Stationery, printing, small tools</v>
      </c>
    </row>
    <row r="84" spans="1:6" x14ac:dyDescent="0.25">
      <c r="A84" s="2">
        <v>45748</v>
      </c>
      <c r="B84" t="s">
        <v>9</v>
      </c>
      <c r="C84" t="s">
        <v>13</v>
      </c>
      <c r="D84">
        <v>666.95</v>
      </c>
      <c r="E84" t="s">
        <v>95</v>
      </c>
      <c r="F84" s="9" t="str">
        <f>VLOOKUP(B84,ExpenseDescription!$A$1:$B$7,2,FALSE)</f>
        <v>Electricity, internet, other services</v>
      </c>
    </row>
    <row r="85" spans="1:6" x14ac:dyDescent="0.25">
      <c r="A85" s="2">
        <v>45747</v>
      </c>
      <c r="B85" t="s">
        <v>10</v>
      </c>
      <c r="C85" t="s">
        <v>13</v>
      </c>
      <c r="D85">
        <v>958.2</v>
      </c>
      <c r="E85" t="s">
        <v>96</v>
      </c>
      <c r="F85" s="9" t="str">
        <f>VLOOKUP(B85,ExpenseDescription!$A$1:$B$7,2,FALSE)</f>
        <v>App, website</v>
      </c>
    </row>
    <row r="86" spans="1:6" x14ac:dyDescent="0.25">
      <c r="A86" s="2">
        <v>45779</v>
      </c>
      <c r="B86" t="s">
        <v>7</v>
      </c>
      <c r="C86" t="s">
        <v>11</v>
      </c>
      <c r="D86">
        <v>717.54</v>
      </c>
      <c r="E86" t="s">
        <v>97</v>
      </c>
      <c r="F86" s="9" t="str">
        <f>VLOOKUP(B86,ExpenseDescription!$A$1:$B$7,2,FALSE)</f>
        <v>Business travel and accommodation</v>
      </c>
    </row>
    <row r="87" spans="1:6" x14ac:dyDescent="0.25">
      <c r="A87" s="2">
        <v>45753</v>
      </c>
      <c r="B87" t="s">
        <v>8</v>
      </c>
      <c r="C87" t="s">
        <v>15</v>
      </c>
      <c r="D87">
        <v>572.69000000000005</v>
      </c>
      <c r="E87" t="s">
        <v>98</v>
      </c>
      <c r="F87" s="9" t="str">
        <f>VLOOKUP(B87,ExpenseDescription!$A$1:$B$7,2,FALSE)</f>
        <v>Stationery, printing, small tools</v>
      </c>
    </row>
    <row r="88" spans="1:6" x14ac:dyDescent="0.25">
      <c r="A88" s="2">
        <v>45661</v>
      </c>
      <c r="B88" t="s">
        <v>8</v>
      </c>
      <c r="C88" t="s">
        <v>13</v>
      </c>
      <c r="D88">
        <v>137.91</v>
      </c>
      <c r="E88" t="s">
        <v>99</v>
      </c>
      <c r="F88" s="9" t="str">
        <f>VLOOKUP(B88,ExpenseDescription!$A$1:$B$7,2,FALSE)</f>
        <v>Stationery, printing, small tools</v>
      </c>
    </row>
    <row r="89" spans="1:6" x14ac:dyDescent="0.25">
      <c r="A89" s="2">
        <v>45728</v>
      </c>
      <c r="B89" t="s">
        <v>10</v>
      </c>
      <c r="C89" t="s">
        <v>13</v>
      </c>
      <c r="D89">
        <v>634.9</v>
      </c>
      <c r="E89" t="s">
        <v>100</v>
      </c>
      <c r="F89" s="9" t="str">
        <f>VLOOKUP(B89,ExpenseDescription!$A$1:$B$7,2,FALSE)</f>
        <v>App, website</v>
      </c>
    </row>
    <row r="90" spans="1:6" x14ac:dyDescent="0.25">
      <c r="A90" s="2">
        <v>45777</v>
      </c>
      <c r="B90" t="s">
        <v>5</v>
      </c>
      <c r="C90" t="s">
        <v>15</v>
      </c>
      <c r="D90">
        <v>841</v>
      </c>
      <c r="E90" t="s">
        <v>101</v>
      </c>
      <c r="F90" s="9" t="str">
        <f>VLOOKUP(B90,ExpenseDescription!$A$1:$B$7,2,FALSE)</f>
        <v>Office devices, computers, hardware</v>
      </c>
    </row>
    <row r="91" spans="1:6" x14ac:dyDescent="0.25">
      <c r="A91" s="2">
        <v>45702</v>
      </c>
      <c r="B91" t="s">
        <v>9</v>
      </c>
      <c r="C91" t="s">
        <v>14</v>
      </c>
      <c r="D91">
        <v>883.72</v>
      </c>
      <c r="E91" t="s">
        <v>102</v>
      </c>
      <c r="F91" s="9" t="str">
        <f>VLOOKUP(B91,ExpenseDescription!$A$1:$B$7,2,FALSE)</f>
        <v>Electricity, internet, other services</v>
      </c>
    </row>
    <row r="92" spans="1:6" x14ac:dyDescent="0.25">
      <c r="A92" s="2">
        <v>45666</v>
      </c>
      <c r="B92" t="s">
        <v>10</v>
      </c>
      <c r="C92" t="s">
        <v>14</v>
      </c>
      <c r="D92">
        <v>519.87</v>
      </c>
      <c r="E92" t="s">
        <v>103</v>
      </c>
      <c r="F92" s="9" t="str">
        <f>VLOOKUP(B92,ExpenseDescription!$A$1:$B$7,2,FALSE)</f>
        <v>App, website</v>
      </c>
    </row>
    <row r="93" spans="1:6" x14ac:dyDescent="0.25">
      <c r="A93" s="2">
        <v>45705</v>
      </c>
      <c r="B93" t="s">
        <v>5</v>
      </c>
      <c r="C93" t="s">
        <v>11</v>
      </c>
      <c r="D93">
        <v>137.97999999999999</v>
      </c>
      <c r="E93" t="s">
        <v>104</v>
      </c>
      <c r="F93" s="9" t="str">
        <f>VLOOKUP(B93,ExpenseDescription!$A$1:$B$7,2,FALSE)</f>
        <v>Office devices, computers, hardware</v>
      </c>
    </row>
    <row r="94" spans="1:6" x14ac:dyDescent="0.25">
      <c r="A94" s="2">
        <v>45773</v>
      </c>
      <c r="B94" t="s">
        <v>9</v>
      </c>
      <c r="C94" t="s">
        <v>12</v>
      </c>
      <c r="D94">
        <v>399.36</v>
      </c>
      <c r="E94" t="s">
        <v>105</v>
      </c>
      <c r="F94" s="9" t="str">
        <f>VLOOKUP(B94,ExpenseDescription!$A$1:$B$7,2,FALSE)</f>
        <v>Electricity, internet, other services</v>
      </c>
    </row>
    <row r="95" spans="1:6" x14ac:dyDescent="0.25">
      <c r="A95" s="2">
        <v>45785</v>
      </c>
      <c r="B95" t="s">
        <v>5</v>
      </c>
      <c r="C95" t="s">
        <v>13</v>
      </c>
      <c r="D95">
        <v>757.59</v>
      </c>
      <c r="E95" t="s">
        <v>106</v>
      </c>
      <c r="F95" s="9" t="str">
        <f>VLOOKUP(B95,ExpenseDescription!$A$1:$B$7,2,FALSE)</f>
        <v>Office devices, computers, hardware</v>
      </c>
    </row>
    <row r="96" spans="1:6" x14ac:dyDescent="0.25">
      <c r="A96" s="2">
        <v>45658</v>
      </c>
      <c r="B96" t="s">
        <v>9</v>
      </c>
      <c r="C96" t="s">
        <v>15</v>
      </c>
      <c r="D96">
        <v>40.74</v>
      </c>
      <c r="E96" t="s">
        <v>107</v>
      </c>
      <c r="F96" s="9" t="str">
        <f>VLOOKUP(B96,ExpenseDescription!$A$1:$B$7,2,FALSE)</f>
        <v>Electricity, internet, other services</v>
      </c>
    </row>
    <row r="97" spans="1:6" x14ac:dyDescent="0.25">
      <c r="A97" s="2">
        <v>45775</v>
      </c>
      <c r="B97" t="s">
        <v>7</v>
      </c>
      <c r="C97" t="s">
        <v>11</v>
      </c>
      <c r="D97">
        <v>450.69</v>
      </c>
      <c r="E97" t="s">
        <v>108</v>
      </c>
      <c r="F97" s="9" t="str">
        <f>VLOOKUP(B97,ExpenseDescription!$A$1:$B$7,2,FALSE)</f>
        <v>Business travel and accommodation</v>
      </c>
    </row>
    <row r="98" spans="1:6" x14ac:dyDescent="0.25">
      <c r="A98" s="2">
        <v>45661</v>
      </c>
      <c r="B98" t="s">
        <v>10</v>
      </c>
      <c r="C98" t="s">
        <v>12</v>
      </c>
      <c r="D98">
        <v>662.07</v>
      </c>
      <c r="E98" t="s">
        <v>109</v>
      </c>
      <c r="F98" s="9" t="str">
        <f>VLOOKUP(B98,ExpenseDescription!$A$1:$B$7,2,FALSE)</f>
        <v>App, website</v>
      </c>
    </row>
    <row r="99" spans="1:6" x14ac:dyDescent="0.25">
      <c r="A99" s="2">
        <v>45741</v>
      </c>
      <c r="B99" t="s">
        <v>10</v>
      </c>
      <c r="C99" t="s">
        <v>12</v>
      </c>
      <c r="D99">
        <v>573.58000000000004</v>
      </c>
      <c r="E99" t="s">
        <v>110</v>
      </c>
      <c r="F99" s="9" t="str">
        <f>VLOOKUP(B99,ExpenseDescription!$A$1:$B$7,2,FALSE)</f>
        <v>App, website</v>
      </c>
    </row>
    <row r="100" spans="1:6" x14ac:dyDescent="0.25">
      <c r="A100" s="2">
        <v>45734</v>
      </c>
      <c r="B100" t="s">
        <v>10</v>
      </c>
      <c r="C100" t="s">
        <v>13</v>
      </c>
      <c r="D100">
        <v>278.81</v>
      </c>
      <c r="E100" t="s">
        <v>111</v>
      </c>
      <c r="F100" s="9" t="str">
        <f>VLOOKUP(B100,ExpenseDescription!$A$1:$B$7,2,FALSE)</f>
        <v>App, website</v>
      </c>
    </row>
    <row r="101" spans="1:6" x14ac:dyDescent="0.25">
      <c r="A101" s="2">
        <v>45775</v>
      </c>
      <c r="B101" t="s">
        <v>7</v>
      </c>
      <c r="C101" t="s">
        <v>11</v>
      </c>
      <c r="D101">
        <v>283.14999999999998</v>
      </c>
      <c r="E101" t="s">
        <v>112</v>
      </c>
      <c r="F101" s="9" t="str">
        <f>VLOOKUP(B101,ExpenseDescription!$A$1:$B$7,2,FALSE)</f>
        <v>Business travel and accommodation</v>
      </c>
    </row>
    <row r="102" spans="1:6" x14ac:dyDescent="0.25">
      <c r="A102" s="2">
        <v>45741</v>
      </c>
      <c r="B102" t="s">
        <v>10</v>
      </c>
      <c r="C102" t="s">
        <v>12</v>
      </c>
      <c r="D102">
        <v>713.44</v>
      </c>
      <c r="E102" t="s">
        <v>113</v>
      </c>
      <c r="F102" s="9" t="str">
        <f>VLOOKUP(B102,ExpenseDescription!$A$1:$B$7,2,FALSE)</f>
        <v>App, website</v>
      </c>
    </row>
    <row r="103" spans="1:6" x14ac:dyDescent="0.25">
      <c r="A103" s="2">
        <v>45744</v>
      </c>
      <c r="B103" t="s">
        <v>9</v>
      </c>
      <c r="C103" t="s">
        <v>13</v>
      </c>
      <c r="D103">
        <v>939.09</v>
      </c>
      <c r="E103" t="s">
        <v>114</v>
      </c>
      <c r="F103" s="9" t="str">
        <f>VLOOKUP(B103,ExpenseDescription!$A$1:$B$7,2,FALSE)</f>
        <v>Electricity, internet, other services</v>
      </c>
    </row>
    <row r="104" spans="1:6" x14ac:dyDescent="0.25">
      <c r="A104" s="2">
        <v>45749</v>
      </c>
      <c r="B104" t="s">
        <v>9</v>
      </c>
      <c r="C104" t="s">
        <v>12</v>
      </c>
      <c r="D104">
        <v>871.04</v>
      </c>
      <c r="E104" t="s">
        <v>115</v>
      </c>
      <c r="F104" s="9" t="str">
        <f>VLOOKUP(B104,ExpenseDescription!$A$1:$B$7,2,FALSE)</f>
        <v>Electricity, internet, other services</v>
      </c>
    </row>
  </sheetData>
  <mergeCells count="3">
    <mergeCell ref="H16:I16"/>
    <mergeCell ref="H5:I5"/>
    <mergeCell ref="A1:F3"/>
  </mergeCells>
  <conditionalFormatting sqref="I7:I12 H9:I9">
    <cfRule type="top10" dxfId="1" priority="3" rank="1"/>
  </conditionalFormatting>
  <conditionalFormatting sqref="I18:I22">
    <cfRule type="top10" dxfId="0" priority="1" rank="1"/>
  </conditionalFormatting>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4"/>
    </sheetView>
  </sheetViews>
  <sheetFormatPr defaultRowHeight="15" x14ac:dyDescent="0.25"/>
  <cols>
    <col min="1" max="1" width="14.85546875" customWidth="1"/>
    <col min="2" max="2" width="16.28515625" customWidth="1"/>
    <col min="3" max="3" width="10.85546875" customWidth="1"/>
    <col min="4" max="7" width="11.28515625" customWidth="1"/>
    <col min="8" max="8" width="6.42578125" customWidth="1"/>
    <col min="9" max="10" width="7" customWidth="1"/>
    <col min="11" max="12" width="7.42578125" customWidth="1"/>
    <col min="13" max="13" width="11.28515625" customWidth="1"/>
    <col min="14" max="14" width="8" customWidth="1"/>
    <col min="15" max="15" width="7" customWidth="1"/>
    <col min="16" max="16" width="8" customWidth="1"/>
    <col min="17" max="18" width="7" customWidth="1"/>
    <col min="19" max="19" width="6.42578125" customWidth="1"/>
    <col min="20" max="21" width="7" customWidth="1"/>
    <col min="22" max="23" width="7.42578125" customWidth="1"/>
    <col min="24" max="24" width="11.28515625" customWidth="1"/>
    <col min="25" max="25" width="7" customWidth="1"/>
    <col min="26" max="26" width="6.42578125" customWidth="1"/>
    <col min="27" max="27" width="8" customWidth="1"/>
    <col min="28" max="29" width="7" customWidth="1"/>
    <col min="30" max="30" width="8" customWidth="1"/>
    <col min="31" max="31" width="7" customWidth="1"/>
    <col min="32" max="32" width="8" customWidth="1"/>
    <col min="33" max="34" width="7" customWidth="1"/>
    <col min="35" max="35" width="6.42578125" customWidth="1"/>
    <col min="36" max="37" width="7" customWidth="1"/>
    <col min="38" max="39" width="7.42578125" customWidth="1"/>
    <col min="40" max="40" width="11.28515625" customWidth="1"/>
    <col min="41" max="41" width="6.42578125" customWidth="1"/>
    <col min="42" max="42" width="8" customWidth="1"/>
    <col min="43" max="44" width="7" customWidth="1"/>
    <col min="45" max="45" width="8" customWidth="1"/>
    <col min="46" max="46" width="7" customWidth="1"/>
    <col min="47" max="47" width="8" customWidth="1"/>
    <col min="48" max="49" width="7" customWidth="1"/>
    <col min="50" max="50" width="6.42578125" customWidth="1"/>
    <col min="51" max="52" width="7" customWidth="1"/>
    <col min="53" max="54" width="7.42578125" customWidth="1"/>
    <col min="55" max="55" width="11.28515625" customWidth="1"/>
    <col min="56" max="57" width="7" customWidth="1"/>
    <col min="58" max="58" width="8" customWidth="1"/>
    <col min="59" max="59" width="7" customWidth="1"/>
    <col min="60" max="60" width="8" customWidth="1"/>
    <col min="61" max="62" width="7" customWidth="1"/>
    <col min="63" max="63" width="6.42578125" customWidth="1"/>
    <col min="64" max="65" width="7" customWidth="1"/>
    <col min="66" max="67" width="7.42578125" customWidth="1"/>
    <col min="68" max="68" width="11.28515625" bestFit="1" customWidth="1"/>
  </cols>
  <sheetData>
    <row r="1" spans="1:6" ht="15" customHeight="1" x14ac:dyDescent="0.25">
      <c r="A1" s="18" t="s">
        <v>138</v>
      </c>
      <c r="B1" s="18"/>
      <c r="C1" s="18"/>
      <c r="D1" s="18"/>
      <c r="E1" s="18"/>
      <c r="F1" s="18"/>
    </row>
    <row r="2" spans="1:6" x14ac:dyDescent="0.25">
      <c r="A2" s="18"/>
      <c r="B2" s="18"/>
      <c r="C2" s="18"/>
      <c r="D2" s="18"/>
      <c r="E2" s="18"/>
      <c r="F2" s="18"/>
    </row>
    <row r="3" spans="1:6" x14ac:dyDescent="0.25">
      <c r="A3" s="18"/>
      <c r="B3" s="18"/>
      <c r="C3" s="18"/>
      <c r="D3" s="18"/>
      <c r="E3" s="18"/>
      <c r="F3" s="18"/>
    </row>
    <row r="4" spans="1:6" x14ac:dyDescent="0.25">
      <c r="A4" s="18"/>
      <c r="B4" s="18"/>
      <c r="C4" s="18"/>
      <c r="D4" s="18"/>
      <c r="E4" s="18"/>
      <c r="F4" s="18"/>
    </row>
    <row r="5" spans="1:6" x14ac:dyDescent="0.25">
      <c r="A5" s="3" t="s">
        <v>123</v>
      </c>
      <c r="B5" s="3" t="s">
        <v>124</v>
      </c>
    </row>
    <row r="6" spans="1:6" x14ac:dyDescent="0.25">
      <c r="A6" s="3" t="s">
        <v>116</v>
      </c>
      <c r="B6" t="s">
        <v>13</v>
      </c>
      <c r="C6" t="s">
        <v>14</v>
      </c>
      <c r="D6" t="s">
        <v>117</v>
      </c>
    </row>
    <row r="7" spans="1:6" x14ac:dyDescent="0.25">
      <c r="A7" s="4" t="s">
        <v>118</v>
      </c>
      <c r="B7" s="5">
        <v>1467.06</v>
      </c>
      <c r="C7" s="5">
        <v>2008.25</v>
      </c>
      <c r="D7" s="5">
        <v>3475.31</v>
      </c>
    </row>
    <row r="8" spans="1:6" x14ac:dyDescent="0.25">
      <c r="A8" s="4" t="s">
        <v>119</v>
      </c>
      <c r="B8" s="5">
        <v>2224.7599999999998</v>
      </c>
      <c r="C8" s="5">
        <v>3149.32</v>
      </c>
      <c r="D8" s="5">
        <v>5374.08</v>
      </c>
    </row>
    <row r="9" spans="1:6" x14ac:dyDescent="0.25">
      <c r="A9" s="4" t="s">
        <v>120</v>
      </c>
      <c r="B9" s="5">
        <v>4781.58</v>
      </c>
      <c r="C9" s="5">
        <v>1351.76</v>
      </c>
      <c r="D9" s="5">
        <v>6133.34</v>
      </c>
    </row>
    <row r="10" spans="1:6" x14ac:dyDescent="0.25">
      <c r="A10" s="4" t="s">
        <v>121</v>
      </c>
      <c r="B10" s="5">
        <v>813.22</v>
      </c>
      <c r="C10" s="5">
        <v>2336.6099999999997</v>
      </c>
      <c r="D10" s="5">
        <v>3149.83</v>
      </c>
    </row>
    <row r="11" spans="1:6" x14ac:dyDescent="0.25">
      <c r="A11" s="4" t="s">
        <v>122</v>
      </c>
      <c r="B11" s="5">
        <v>1288.5999999999999</v>
      </c>
      <c r="C11" s="5">
        <v>692.45</v>
      </c>
      <c r="D11" s="5">
        <v>1981.05</v>
      </c>
    </row>
    <row r="12" spans="1:6" x14ac:dyDescent="0.25">
      <c r="A12" s="4" t="s">
        <v>117</v>
      </c>
      <c r="B12" s="5">
        <v>10575.22</v>
      </c>
      <c r="C12" s="5">
        <v>9538.39</v>
      </c>
      <c r="D12" s="5">
        <v>20113.609999999997</v>
      </c>
    </row>
  </sheetData>
  <mergeCells count="1">
    <mergeCell ref="A1:F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12" sqref="C12"/>
    </sheetView>
  </sheetViews>
  <sheetFormatPr defaultRowHeight="15" x14ac:dyDescent="0.25"/>
  <cols>
    <col min="1" max="1" width="17.5703125" style="7" bestFit="1" customWidth="1"/>
    <col min="2" max="2" width="34.28515625" style="7" bestFit="1" customWidth="1"/>
    <col min="3" max="16384" width="9.140625" style="7"/>
  </cols>
  <sheetData>
    <row r="1" spans="1:2" x14ac:dyDescent="0.25">
      <c r="A1" s="6" t="s">
        <v>1</v>
      </c>
      <c r="B1" s="6" t="s">
        <v>125</v>
      </c>
    </row>
    <row r="2" spans="1:2" x14ac:dyDescent="0.25">
      <c r="A2" s="8" t="s">
        <v>5</v>
      </c>
      <c r="B2" s="8" t="s">
        <v>126</v>
      </c>
    </row>
    <row r="3" spans="1:2" x14ac:dyDescent="0.25">
      <c r="A3" t="s">
        <v>8</v>
      </c>
      <c r="B3" s="8" t="s">
        <v>127</v>
      </c>
    </row>
    <row r="4" spans="1:2" x14ac:dyDescent="0.25">
      <c r="A4" s="8" t="s">
        <v>6</v>
      </c>
      <c r="B4" s="8" t="s">
        <v>128</v>
      </c>
    </row>
    <row r="5" spans="1:2" x14ac:dyDescent="0.25">
      <c r="A5" s="8" t="s">
        <v>7</v>
      </c>
      <c r="B5" s="8" t="s">
        <v>129</v>
      </c>
    </row>
    <row r="6" spans="1:2" x14ac:dyDescent="0.25">
      <c r="A6" s="8" t="s">
        <v>9</v>
      </c>
      <c r="B6" s="8" t="s">
        <v>130</v>
      </c>
    </row>
    <row r="7" spans="1:2" x14ac:dyDescent="0.25">
      <c r="A7" t="s">
        <v>10</v>
      </c>
      <c r="B7" s="8" t="s">
        <v>131</v>
      </c>
    </row>
    <row r="8" spans="1:2" x14ac:dyDescent="0.25">
      <c r="A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DataWorkMost</vt:lpstr>
      <vt:lpstr>ExpensePivot</vt:lpstr>
      <vt:lpstr>ExpenseDescription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eren kaçmaz</dc:creator>
  <cp:lastModifiedBy>Eren</cp:lastModifiedBy>
  <dcterms:created xsi:type="dcterms:W3CDTF">2025-05-15T17:05:22Z</dcterms:created>
  <dcterms:modified xsi:type="dcterms:W3CDTF">2025-05-15T18:47:51Z</dcterms:modified>
</cp:coreProperties>
</file>